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mport\Dropbox\0000 RED DIAMOND HOME LOANS 6 18 2016\WEB DEVELOPMENT\CALCULATOR\"/>
    </mc:Choice>
  </mc:AlternateContent>
  <xr:revisionPtr revIDLastSave="0" documentId="13_ncr:1_{14DB3B9B-74AD-456A-88C2-0844EF475351}" xr6:coauthVersionLast="40" xr6:coauthVersionMax="40" xr10:uidLastSave="{00000000-0000-0000-0000-000000000000}"/>
  <bookViews>
    <workbookView xWindow="-120" yWindow="-120" windowWidth="29040" windowHeight="15840" xr2:uid="{00000000-000D-0000-FFFF-FFFF00000000}"/>
  </bookViews>
  <sheets>
    <sheet name="ExtraPayments" sheetId="1" r:id="rId1"/>
    <sheet name="©" sheetId="3" r:id="rId2"/>
  </sheets>
  <definedNames>
    <definedName name="epm_cash1">OFFSET(ExtraPayments!$O$29,2,0,ExtraPayments!$L$17,1)</definedName>
    <definedName name="epm_cash2">OFFSET(ExtraPayments!$L$29,2,0,ExtraPayments!$L$17,1)</definedName>
    <definedName name="epm_months">OFFSET(ExtraPayments!$A$29,2,0,ExtraPayments!$L$17,1)</definedName>
    <definedName name="epm_years">OFFSET(ExtraPayments!$A$29,2,0,ExtraPayments!$L$17,1)/12</definedName>
    <definedName name="_xlnm.Print_Area" localSheetId="0">ExtraPayments!$A:$O</definedName>
    <definedName name="_xlnm.Print_Titles" localSheetId="0">ExtraPayments!$23:$23</definedName>
    <definedName name="solver_adj" localSheetId="0" hidden="1">ExtraPayments!$D$14,ExtraPayments!$D$16,ExtraPayments!$D$13</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ExtraPayments!$F$20</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1000</definedName>
    <definedName name="valuevx">42.314159</definedName>
    <definedName name="vertex42_copyright" hidden="1">"© 2005-2018 Vertex42 LLC"</definedName>
    <definedName name="vertex42_id" hidden="1">"extra-payment-calculator.xlsx"</definedName>
    <definedName name="vertex42_title" hidden="1">"Extra Payment Mortgage Calculator"</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1" l="1"/>
  <c r="D21" i="1" s="1"/>
  <c r="B334" i="1" s="1"/>
  <c r="E20" i="1"/>
  <c r="E21" i="1" s="1"/>
  <c r="L17" i="1" s="1"/>
  <c r="L19" i="1" s="1"/>
  <c r="G30" i="1"/>
  <c r="E23" i="1"/>
  <c r="O30" i="1"/>
  <c r="N31" i="1" s="1"/>
  <c r="J31" i="1"/>
  <c r="K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M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M296" i="1"/>
  <c r="J297" i="1"/>
  <c r="J298" i="1"/>
  <c r="J299" i="1"/>
  <c r="J300" i="1"/>
  <c r="J301" i="1"/>
  <c r="J302" i="1"/>
  <c r="J303" i="1"/>
  <c r="J304" i="1"/>
  <c r="J305" i="1"/>
  <c r="J306" i="1"/>
  <c r="J307" i="1"/>
  <c r="J308" i="1"/>
  <c r="J309" i="1"/>
  <c r="J310" i="1"/>
  <c r="J311" i="1"/>
  <c r="J312" i="1"/>
  <c r="J313" i="1"/>
  <c r="J314" i="1"/>
  <c r="J315" i="1"/>
  <c r="J316" i="1"/>
  <c r="J317" i="1"/>
  <c r="B318" i="1"/>
  <c r="J318" i="1"/>
  <c r="J319" i="1"/>
  <c r="J320" i="1"/>
  <c r="J321" i="1"/>
  <c r="J322" i="1"/>
  <c r="J323" i="1"/>
  <c r="J324" i="1"/>
  <c r="J325" i="1"/>
  <c r="J326" i="1"/>
  <c r="J327" i="1"/>
  <c r="J328" i="1"/>
  <c r="J329" i="1"/>
  <c r="J330" i="1"/>
  <c r="J331" i="1"/>
  <c r="J332" i="1"/>
  <c r="J333" i="1"/>
  <c r="J334" i="1"/>
  <c r="J335" i="1"/>
  <c r="J336" i="1"/>
  <c r="J337" i="1"/>
  <c r="M337" i="1"/>
  <c r="J338" i="1"/>
  <c r="J339" i="1"/>
  <c r="J340" i="1"/>
  <c r="J341" i="1"/>
  <c r="J342" i="1"/>
  <c r="J343" i="1"/>
  <c r="J344" i="1"/>
  <c r="J345" i="1"/>
  <c r="M345" i="1"/>
  <c r="J346" i="1"/>
  <c r="J347" i="1"/>
  <c r="J348" i="1"/>
  <c r="J349" i="1"/>
  <c r="J350" i="1"/>
  <c r="J351" i="1"/>
  <c r="J352" i="1"/>
  <c r="J353" i="1"/>
  <c r="J354" i="1"/>
  <c r="J355" i="1"/>
  <c r="J356" i="1"/>
  <c r="J357" i="1"/>
  <c r="J358" i="1"/>
  <c r="B359" i="1"/>
  <c r="J359" i="1"/>
  <c r="J360" i="1"/>
  <c r="J361" i="1"/>
  <c r="J362" i="1"/>
  <c r="B363" i="1"/>
  <c r="J363" i="1"/>
  <c r="J364" i="1"/>
  <c r="J365" i="1"/>
  <c r="J366" i="1"/>
  <c r="J367" i="1"/>
  <c r="J368" i="1"/>
  <c r="B369" i="1"/>
  <c r="J369" i="1"/>
  <c r="J370" i="1"/>
  <c r="B371" i="1"/>
  <c r="J371" i="1"/>
  <c r="J372" i="1"/>
  <c r="J373" i="1"/>
  <c r="J374" i="1"/>
  <c r="B375" i="1"/>
  <c r="J375" i="1"/>
  <c r="J376" i="1"/>
  <c r="J377" i="1"/>
  <c r="J378" i="1"/>
  <c r="J379" i="1"/>
  <c r="J380" i="1"/>
  <c r="J381" i="1"/>
  <c r="J382" i="1"/>
  <c r="J383" i="1"/>
  <c r="J384" i="1"/>
  <c r="J385" i="1"/>
  <c r="J386" i="1"/>
  <c r="J387" i="1"/>
  <c r="J388" i="1"/>
  <c r="J389" i="1"/>
  <c r="J390" i="1"/>
  <c r="B373" i="1" l="1"/>
  <c r="B357" i="1"/>
  <c r="M330" i="1"/>
  <c r="B367" i="1"/>
  <c r="B350" i="1"/>
  <c r="B361" i="1"/>
  <c r="M314" i="1"/>
  <c r="B365" i="1"/>
  <c r="B354" i="1"/>
  <c r="M176" i="1"/>
  <c r="M220" i="1"/>
  <c r="M236" i="1"/>
  <c r="M252" i="1"/>
  <c r="M268" i="1"/>
  <c r="M284" i="1"/>
  <c r="M300" i="1"/>
  <c r="B336" i="1"/>
  <c r="B338" i="1"/>
  <c r="M340" i="1"/>
  <c r="B342" i="1"/>
  <c r="M344" i="1"/>
  <c r="B346" i="1"/>
  <c r="M112" i="1"/>
  <c r="M130" i="1"/>
  <c r="M152" i="1"/>
  <c r="M184" i="1"/>
  <c r="M205" i="1"/>
  <c r="M208" i="1"/>
  <c r="M224" i="1"/>
  <c r="M240" i="1"/>
  <c r="M256" i="1"/>
  <c r="M272" i="1"/>
  <c r="M288" i="1"/>
  <c r="M304" i="1"/>
  <c r="M310" i="1"/>
  <c r="B314" i="1"/>
  <c r="M318" i="1"/>
  <c r="B322" i="1"/>
  <c r="M326" i="1"/>
  <c r="B330" i="1"/>
  <c r="M336" i="1"/>
  <c r="M339" i="1"/>
  <c r="B341" i="1"/>
  <c r="M343" i="1"/>
  <c r="B345" i="1"/>
  <c r="M124" i="1"/>
  <c r="M146" i="1"/>
  <c r="M160" i="1"/>
  <c r="M192" i="1"/>
  <c r="M212" i="1"/>
  <c r="M228" i="1"/>
  <c r="M244" i="1"/>
  <c r="M260" i="1"/>
  <c r="M276" i="1"/>
  <c r="M292" i="1"/>
  <c r="M338" i="1"/>
  <c r="B340" i="1"/>
  <c r="M342" i="1"/>
  <c r="B344"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B389" i="1"/>
  <c r="B388" i="1"/>
  <c r="B387" i="1"/>
  <c r="B386" i="1"/>
  <c r="B385" i="1"/>
  <c r="B384" i="1"/>
  <c r="B383" i="1"/>
  <c r="B382" i="1"/>
  <c r="B381" i="1"/>
  <c r="B380" i="1"/>
  <c r="B379" i="1"/>
  <c r="B378" i="1"/>
  <c r="B377" i="1"/>
  <c r="B376" i="1"/>
  <c r="B351" i="1"/>
  <c r="B347" i="1"/>
  <c r="B339" i="1"/>
  <c r="M280" i="1"/>
  <c r="M216" i="1"/>
  <c r="M390" i="1"/>
  <c r="M389" i="1"/>
  <c r="M388" i="1"/>
  <c r="M387" i="1"/>
  <c r="M386" i="1"/>
  <c r="M385" i="1"/>
  <c r="M381" i="1"/>
  <c r="M380" i="1"/>
  <c r="M379" i="1"/>
  <c r="M376" i="1"/>
  <c r="M375" i="1"/>
  <c r="B374" i="1"/>
  <c r="B368" i="1"/>
  <c r="B366" i="1"/>
  <c r="B364" i="1"/>
  <c r="B362" i="1"/>
  <c r="B360" i="1"/>
  <c r="B358" i="1"/>
  <c r="B356" i="1"/>
  <c r="B352" i="1"/>
  <c r="B348" i="1"/>
  <c r="M341" i="1"/>
  <c r="M334" i="1"/>
  <c r="B326" i="1"/>
  <c r="M322" i="1"/>
  <c r="B310" i="1"/>
  <c r="M264" i="1"/>
  <c r="M196" i="1"/>
  <c r="M384" i="1"/>
  <c r="M383" i="1"/>
  <c r="M382" i="1"/>
  <c r="M378" i="1"/>
  <c r="M377" i="1"/>
  <c r="B372" i="1"/>
  <c r="B370" i="1"/>
  <c r="B355" i="1"/>
  <c r="B353" i="1"/>
  <c r="B349" i="1"/>
  <c r="B343" i="1"/>
  <c r="M248" i="1"/>
  <c r="M168" i="1"/>
  <c r="E22" i="1"/>
  <c r="B337" i="1"/>
  <c r="M335" i="1"/>
  <c r="M332" i="1"/>
  <c r="B331" i="1"/>
  <c r="M329" i="1"/>
  <c r="B328" i="1"/>
  <c r="M324" i="1"/>
  <c r="B323" i="1"/>
  <c r="M321" i="1"/>
  <c r="B320" i="1"/>
  <c r="M316" i="1"/>
  <c r="B315" i="1"/>
  <c r="M313" i="1"/>
  <c r="B312" i="1"/>
  <c r="M308" i="1"/>
  <c r="M306" i="1"/>
  <c r="M298" i="1"/>
  <c r="M290" i="1"/>
  <c r="M282" i="1"/>
  <c r="M274" i="1"/>
  <c r="M266" i="1"/>
  <c r="M258" i="1"/>
  <c r="M250" i="1"/>
  <c r="M242" i="1"/>
  <c r="M234" i="1"/>
  <c r="M226" i="1"/>
  <c r="M218" i="1"/>
  <c r="M210" i="1"/>
  <c r="M201" i="1"/>
  <c r="M198" i="1"/>
  <c r="M186" i="1"/>
  <c r="M170" i="1"/>
  <c r="M154" i="1"/>
  <c r="M148" i="1"/>
  <c r="M128" i="1"/>
  <c r="M122" i="1"/>
  <c r="B335" i="1"/>
  <c r="M333" i="1"/>
  <c r="B332" i="1"/>
  <c r="M328" i="1"/>
  <c r="B327" i="1"/>
  <c r="M325" i="1"/>
  <c r="B324" i="1"/>
  <c r="M320" i="1"/>
  <c r="B319" i="1"/>
  <c r="M317" i="1"/>
  <c r="B316" i="1"/>
  <c r="M312" i="1"/>
  <c r="B311" i="1"/>
  <c r="M309" i="1"/>
  <c r="B308" i="1"/>
  <c r="M302" i="1"/>
  <c r="M294" i="1"/>
  <c r="M286" i="1"/>
  <c r="M278" i="1"/>
  <c r="M270" i="1"/>
  <c r="M262" i="1"/>
  <c r="M254" i="1"/>
  <c r="M246" i="1"/>
  <c r="M238" i="1"/>
  <c r="M230" i="1"/>
  <c r="M222" i="1"/>
  <c r="M214" i="1"/>
  <c r="M194" i="1"/>
  <c r="M178" i="1"/>
  <c r="M162" i="1"/>
  <c r="M140" i="1"/>
  <c r="B80" i="1"/>
  <c r="M120" i="1"/>
  <c r="M138" i="1"/>
  <c r="M144" i="1"/>
  <c r="M158" i="1"/>
  <c r="M166" i="1"/>
  <c r="M174" i="1"/>
  <c r="M182" i="1"/>
  <c r="M190" i="1"/>
  <c r="M197" i="1"/>
  <c r="M204" i="1"/>
  <c r="M206" i="1"/>
  <c r="M213" i="1"/>
  <c r="M215" i="1"/>
  <c r="M217" i="1"/>
  <c r="M219" i="1"/>
  <c r="M221" i="1"/>
  <c r="M223" i="1"/>
  <c r="M225" i="1"/>
  <c r="M227" i="1"/>
  <c r="M229" i="1"/>
  <c r="M231" i="1"/>
  <c r="M233" i="1"/>
  <c r="M235" i="1"/>
  <c r="M237" i="1"/>
  <c r="M239" i="1"/>
  <c r="M241" i="1"/>
  <c r="M243" i="1"/>
  <c r="M245" i="1"/>
  <c r="M247" i="1"/>
  <c r="M249" i="1"/>
  <c r="M251" i="1"/>
  <c r="M253" i="1"/>
  <c r="M255" i="1"/>
  <c r="M257" i="1"/>
  <c r="M259" i="1"/>
  <c r="M261" i="1"/>
  <c r="M263" i="1"/>
  <c r="M265" i="1"/>
  <c r="M267" i="1"/>
  <c r="M269" i="1"/>
  <c r="M271" i="1"/>
  <c r="M273" i="1"/>
  <c r="M275" i="1"/>
  <c r="M277" i="1"/>
  <c r="M279" i="1"/>
  <c r="M281" i="1"/>
  <c r="M283" i="1"/>
  <c r="M285" i="1"/>
  <c r="M287" i="1"/>
  <c r="M289" i="1"/>
  <c r="M291" i="1"/>
  <c r="M293" i="1"/>
  <c r="M295" i="1"/>
  <c r="M297" i="1"/>
  <c r="M299" i="1"/>
  <c r="M301" i="1"/>
  <c r="M303" i="1"/>
  <c r="M305" i="1"/>
  <c r="M307" i="1"/>
  <c r="B309" i="1"/>
  <c r="M311" i="1"/>
  <c r="B313" i="1"/>
  <c r="M315" i="1"/>
  <c r="B317" i="1"/>
  <c r="M319" i="1"/>
  <c r="B321" i="1"/>
  <c r="M323" i="1"/>
  <c r="B325" i="1"/>
  <c r="M327" i="1"/>
  <c r="B329" i="1"/>
  <c r="M331" i="1"/>
  <c r="B305" i="1"/>
  <c r="M108" i="1"/>
  <c r="M114" i="1"/>
  <c r="M136" i="1"/>
  <c r="M156" i="1"/>
  <c r="M164" i="1"/>
  <c r="M172" i="1"/>
  <c r="M180" i="1"/>
  <c r="M188" i="1"/>
  <c r="M193" i="1"/>
  <c r="M200" i="1"/>
  <c r="M202" i="1"/>
  <c r="M209" i="1"/>
  <c r="M106" i="1"/>
  <c r="M150" i="1"/>
  <c r="M134" i="1"/>
  <c r="M118" i="1"/>
  <c r="L23" i="1"/>
  <c r="B280" i="1"/>
  <c r="M132" i="1"/>
  <c r="M116" i="1"/>
  <c r="B252" i="1"/>
  <c r="M142" i="1"/>
  <c r="M126" i="1"/>
  <c r="M110" i="1"/>
  <c r="M22" i="1"/>
  <c r="B224" i="1"/>
  <c r="M207" i="1"/>
  <c r="M199" i="1"/>
  <c r="M191" i="1"/>
  <c r="M187" i="1"/>
  <c r="M183" i="1"/>
  <c r="M179" i="1"/>
  <c r="M175" i="1"/>
  <c r="M171" i="1"/>
  <c r="M167" i="1"/>
  <c r="M163" i="1"/>
  <c r="M159" i="1"/>
  <c r="M155" i="1"/>
  <c r="M151" i="1"/>
  <c r="M147" i="1"/>
  <c r="M143" i="1"/>
  <c r="M139" i="1"/>
  <c r="M135" i="1"/>
  <c r="M131" i="1"/>
  <c r="M127" i="1"/>
  <c r="M123" i="1"/>
  <c r="M119" i="1"/>
  <c r="M115" i="1"/>
  <c r="M111" i="1"/>
  <c r="M107" i="1"/>
  <c r="M103" i="1"/>
  <c r="M99" i="1"/>
  <c r="M95" i="1"/>
  <c r="M91" i="1"/>
  <c r="M87" i="1"/>
  <c r="M83" i="1"/>
  <c r="M79" i="1"/>
  <c r="M75" i="1"/>
  <c r="M71" i="1"/>
  <c r="M67" i="1"/>
  <c r="M63" i="1"/>
  <c r="M59" i="1"/>
  <c r="M55" i="1"/>
  <c r="M51" i="1"/>
  <c r="M47" i="1"/>
  <c r="M43" i="1"/>
  <c r="M39" i="1"/>
  <c r="M35" i="1"/>
  <c r="B301" i="1"/>
  <c r="B277" i="1"/>
  <c r="B248" i="1"/>
  <c r="B220" i="1"/>
  <c r="M31" i="1"/>
  <c r="O31" i="1" s="1"/>
  <c r="N32" i="1" s="1"/>
  <c r="B300" i="1"/>
  <c r="B272" i="1"/>
  <c r="B216" i="1"/>
  <c r="M102" i="1"/>
  <c r="M98" i="1"/>
  <c r="M94" i="1"/>
  <c r="M90" i="1"/>
  <c r="M86" i="1"/>
  <c r="M82" i="1"/>
  <c r="M78" i="1"/>
  <c r="M74" i="1"/>
  <c r="M70" i="1"/>
  <c r="M66" i="1"/>
  <c r="M62" i="1"/>
  <c r="M58" i="1"/>
  <c r="M54" i="1"/>
  <c r="M50" i="1"/>
  <c r="M46" i="1"/>
  <c r="M42" i="1"/>
  <c r="M38" i="1"/>
  <c r="M34" i="1"/>
  <c r="B298" i="1"/>
  <c r="B269" i="1"/>
  <c r="B240" i="1"/>
  <c r="B213" i="1"/>
  <c r="B293" i="1"/>
  <c r="B268" i="1"/>
  <c r="B237" i="1"/>
  <c r="B208" i="1"/>
  <c r="M211" i="1"/>
  <c r="M203" i="1"/>
  <c r="M195" i="1"/>
  <c r="M189" i="1"/>
  <c r="M185" i="1"/>
  <c r="M181" i="1"/>
  <c r="M177" i="1"/>
  <c r="M173" i="1"/>
  <c r="M169" i="1"/>
  <c r="M165" i="1"/>
  <c r="M161" i="1"/>
  <c r="M157" i="1"/>
  <c r="M153" i="1"/>
  <c r="M149" i="1"/>
  <c r="M145" i="1"/>
  <c r="M141" i="1"/>
  <c r="M137" i="1"/>
  <c r="M133" i="1"/>
  <c r="M129" i="1"/>
  <c r="M125" i="1"/>
  <c r="M121" i="1"/>
  <c r="M117" i="1"/>
  <c r="M113" i="1"/>
  <c r="M109" i="1"/>
  <c r="M105" i="1"/>
  <c r="M101" i="1"/>
  <c r="M97" i="1"/>
  <c r="M93" i="1"/>
  <c r="M89" i="1"/>
  <c r="M85" i="1"/>
  <c r="M81" i="1"/>
  <c r="M77" i="1"/>
  <c r="M73" i="1"/>
  <c r="M69" i="1"/>
  <c r="M65" i="1"/>
  <c r="M61" i="1"/>
  <c r="M57" i="1"/>
  <c r="M53" i="1"/>
  <c r="M49" i="1"/>
  <c r="M45" i="1"/>
  <c r="M41" i="1"/>
  <c r="M37" i="1"/>
  <c r="M33" i="1"/>
  <c r="B292" i="1"/>
  <c r="B261" i="1"/>
  <c r="B236" i="1"/>
  <c r="B176" i="1"/>
  <c r="D25" i="1"/>
  <c r="B288" i="1"/>
  <c r="B260" i="1"/>
  <c r="B229" i="1"/>
  <c r="B158" i="1"/>
  <c r="M104" i="1"/>
  <c r="M100" i="1"/>
  <c r="M96" i="1"/>
  <c r="M92" i="1"/>
  <c r="M88" i="1"/>
  <c r="M84" i="1"/>
  <c r="M80" i="1"/>
  <c r="M76" i="1"/>
  <c r="M72" i="1"/>
  <c r="M68" i="1"/>
  <c r="M64" i="1"/>
  <c r="M60" i="1"/>
  <c r="M56" i="1"/>
  <c r="M52" i="1"/>
  <c r="M48" i="1"/>
  <c r="M44" i="1"/>
  <c r="M40" i="1"/>
  <c r="M36" i="1"/>
  <c r="M32" i="1"/>
  <c r="M23" i="1"/>
  <c r="B306" i="1"/>
  <c r="B284" i="1"/>
  <c r="B256" i="1"/>
  <c r="B228" i="1"/>
  <c r="B296" i="1"/>
  <c r="B276" i="1"/>
  <c r="B253" i="1"/>
  <c r="B232" i="1"/>
  <c r="B212" i="1"/>
  <c r="B134" i="1"/>
  <c r="B110" i="1"/>
  <c r="B104" i="1"/>
  <c r="B72" i="1"/>
  <c r="B307" i="1"/>
  <c r="B304" i="1"/>
  <c r="B285" i="1"/>
  <c r="B264" i="1"/>
  <c r="B244" i="1"/>
  <c r="B221" i="1"/>
  <c r="B206" i="1"/>
  <c r="B202" i="1"/>
  <c r="B48" i="1"/>
  <c r="L31" i="1"/>
  <c r="K32" i="1" s="1"/>
  <c r="L32" i="1" s="1"/>
  <c r="K33" i="1" s="1"/>
  <c r="L33" i="1" s="1"/>
  <c r="K34" i="1" s="1"/>
  <c r="L34" i="1" s="1"/>
  <c r="K35" i="1" s="1"/>
  <c r="L35" i="1" s="1"/>
  <c r="K36" i="1" s="1"/>
  <c r="L36" i="1" s="1"/>
  <c r="K37" i="1" s="1"/>
  <c r="L37" i="1" s="1"/>
  <c r="K38" i="1" s="1"/>
  <c r="L38" i="1" s="1"/>
  <c r="K39" i="1" s="1"/>
  <c r="L39" i="1" s="1"/>
  <c r="K40" i="1" s="1"/>
  <c r="L40" i="1" s="1"/>
  <c r="K41" i="1" s="1"/>
  <c r="L41" i="1" s="1"/>
  <c r="K42" i="1" s="1"/>
  <c r="L42" i="1" s="1"/>
  <c r="K43" i="1" s="1"/>
  <c r="L43" i="1" s="1"/>
  <c r="K44" i="1" s="1"/>
  <c r="L44" i="1" s="1"/>
  <c r="K45" i="1" s="1"/>
  <c r="L45" i="1" s="1"/>
  <c r="K46" i="1" s="1"/>
  <c r="L46" i="1" s="1"/>
  <c r="K47" i="1" s="1"/>
  <c r="L47" i="1" s="1"/>
  <c r="K48" i="1" s="1"/>
  <c r="L48" i="1" s="1"/>
  <c r="K49" i="1" s="1"/>
  <c r="L49" i="1" s="1"/>
  <c r="K50" i="1" s="1"/>
  <c r="L50" i="1" s="1"/>
  <c r="K51" i="1" s="1"/>
  <c r="L51" i="1" s="1"/>
  <c r="K52" i="1" s="1"/>
  <c r="L52" i="1" s="1"/>
  <c r="K53" i="1" s="1"/>
  <c r="L53" i="1" s="1"/>
  <c r="K54" i="1" s="1"/>
  <c r="L54" i="1" s="1"/>
  <c r="K55" i="1" s="1"/>
  <c r="L55" i="1" s="1"/>
  <c r="K56" i="1" s="1"/>
  <c r="L56" i="1" s="1"/>
  <c r="K57" i="1" s="1"/>
  <c r="L57" i="1" s="1"/>
  <c r="K58" i="1" s="1"/>
  <c r="L58" i="1" s="1"/>
  <c r="K59" i="1" s="1"/>
  <c r="L59" i="1" s="1"/>
  <c r="K60" i="1" s="1"/>
  <c r="L60" i="1" s="1"/>
  <c r="K61" i="1" s="1"/>
  <c r="L61" i="1" s="1"/>
  <c r="K62" i="1" s="1"/>
  <c r="L62" i="1" s="1"/>
  <c r="K63" i="1" s="1"/>
  <c r="L63" i="1" s="1"/>
  <c r="K64" i="1" s="1"/>
  <c r="L64" i="1" s="1"/>
  <c r="K65" i="1" s="1"/>
  <c r="L65" i="1" s="1"/>
  <c r="K66" i="1" s="1"/>
  <c r="L66" i="1" s="1"/>
  <c r="K67" i="1" s="1"/>
  <c r="L67" i="1" s="1"/>
  <c r="K68" i="1" s="1"/>
  <c r="L68" i="1" s="1"/>
  <c r="K69" i="1" s="1"/>
  <c r="L69" i="1" s="1"/>
  <c r="K70" i="1" s="1"/>
  <c r="L70" i="1" s="1"/>
  <c r="K71" i="1" s="1"/>
  <c r="L71" i="1" s="1"/>
  <c r="K72" i="1" s="1"/>
  <c r="L72" i="1" s="1"/>
  <c r="K73" i="1" s="1"/>
  <c r="L73" i="1" s="1"/>
  <c r="K74" i="1" s="1"/>
  <c r="L74" i="1" s="1"/>
  <c r="K75" i="1" s="1"/>
  <c r="L75" i="1" s="1"/>
  <c r="K76" i="1" s="1"/>
  <c r="L76" i="1" s="1"/>
  <c r="K77" i="1" s="1"/>
  <c r="L77" i="1" s="1"/>
  <c r="K78" i="1" s="1"/>
  <c r="L78" i="1" s="1"/>
  <c r="K79" i="1" s="1"/>
  <c r="L79" i="1" s="1"/>
  <c r="K80" i="1" s="1"/>
  <c r="L80" i="1" s="1"/>
  <c r="K81" i="1" s="1"/>
  <c r="L81" i="1" s="1"/>
  <c r="K82" i="1" s="1"/>
  <c r="L82" i="1" s="1"/>
  <c r="K83" i="1" s="1"/>
  <c r="L83" i="1" s="1"/>
  <c r="K84" i="1" s="1"/>
  <c r="L84" i="1" s="1"/>
  <c r="K85" i="1" s="1"/>
  <c r="L85" i="1" s="1"/>
  <c r="K86" i="1" s="1"/>
  <c r="L86" i="1" s="1"/>
  <c r="K87" i="1" s="1"/>
  <c r="L87" i="1" s="1"/>
  <c r="K88" i="1" s="1"/>
  <c r="L88" i="1" s="1"/>
  <c r="K89" i="1" s="1"/>
  <c r="L89" i="1" s="1"/>
  <c r="K90" i="1" s="1"/>
  <c r="L90" i="1" s="1"/>
  <c r="K91" i="1" s="1"/>
  <c r="L91" i="1" s="1"/>
  <c r="K92" i="1" s="1"/>
  <c r="L92" i="1" s="1"/>
  <c r="K93" i="1" s="1"/>
  <c r="L93" i="1" s="1"/>
  <c r="K94" i="1" s="1"/>
  <c r="L94" i="1" s="1"/>
  <c r="K95" i="1" s="1"/>
  <c r="L95" i="1" s="1"/>
  <c r="K96" i="1" s="1"/>
  <c r="L96" i="1" s="1"/>
  <c r="K97" i="1" s="1"/>
  <c r="L97" i="1" s="1"/>
  <c r="K98" i="1" s="1"/>
  <c r="L98" i="1" s="1"/>
  <c r="K99" i="1" s="1"/>
  <c r="L99" i="1" s="1"/>
  <c r="K100" i="1" s="1"/>
  <c r="L100" i="1" s="1"/>
  <c r="K101" i="1" s="1"/>
  <c r="L101" i="1" s="1"/>
  <c r="K102" i="1" s="1"/>
  <c r="L102" i="1" s="1"/>
  <c r="K103" i="1" s="1"/>
  <c r="L103" i="1" s="1"/>
  <c r="K104" i="1" s="1"/>
  <c r="L104" i="1" s="1"/>
  <c r="K105" i="1" s="1"/>
  <c r="L105" i="1" s="1"/>
  <c r="K106" i="1" s="1"/>
  <c r="L106" i="1" s="1"/>
  <c r="K107" i="1" s="1"/>
  <c r="L107" i="1" s="1"/>
  <c r="K108" i="1" s="1"/>
  <c r="L108" i="1" s="1"/>
  <c r="K109" i="1" s="1"/>
  <c r="L109" i="1" s="1"/>
  <c r="K110" i="1" s="1"/>
  <c r="L110" i="1" s="1"/>
  <c r="K111" i="1" s="1"/>
  <c r="L111" i="1" s="1"/>
  <c r="K112" i="1" s="1"/>
  <c r="L112" i="1" s="1"/>
  <c r="K113" i="1" s="1"/>
  <c r="L113" i="1" s="1"/>
  <c r="K114" i="1" s="1"/>
  <c r="L114" i="1" s="1"/>
  <c r="K115" i="1" s="1"/>
  <c r="L115" i="1" s="1"/>
  <c r="K116" i="1" s="1"/>
  <c r="L116" i="1" s="1"/>
  <c r="K117" i="1" s="1"/>
  <c r="L117" i="1" s="1"/>
  <c r="K118" i="1" s="1"/>
  <c r="L118" i="1" s="1"/>
  <c r="K119" i="1" s="1"/>
  <c r="L119" i="1" s="1"/>
  <c r="K120" i="1" s="1"/>
  <c r="L120" i="1" s="1"/>
  <c r="K121" i="1" s="1"/>
  <c r="L121" i="1" s="1"/>
  <c r="K122" i="1" s="1"/>
  <c r="L122" i="1" s="1"/>
  <c r="K123" i="1" s="1"/>
  <c r="L123" i="1" s="1"/>
  <c r="K124" i="1" s="1"/>
  <c r="L124" i="1" s="1"/>
  <c r="K125" i="1" s="1"/>
  <c r="L125" i="1" s="1"/>
  <c r="K126" i="1" s="1"/>
  <c r="L126" i="1" s="1"/>
  <c r="K127" i="1" s="1"/>
  <c r="L127" i="1" s="1"/>
  <c r="K128" i="1" s="1"/>
  <c r="L128" i="1" s="1"/>
  <c r="K129" i="1" s="1"/>
  <c r="L129" i="1" s="1"/>
  <c r="K130" i="1" s="1"/>
  <c r="L130" i="1" s="1"/>
  <c r="K131" i="1" s="1"/>
  <c r="L131" i="1" s="1"/>
  <c r="K132" i="1" s="1"/>
  <c r="L132" i="1" s="1"/>
  <c r="K133" i="1" s="1"/>
  <c r="L133" i="1" s="1"/>
  <c r="K134" i="1" s="1"/>
  <c r="L134" i="1" s="1"/>
  <c r="K135" i="1" s="1"/>
  <c r="L135" i="1" s="1"/>
  <c r="K136" i="1" s="1"/>
  <c r="L136" i="1" s="1"/>
  <c r="K137" i="1" s="1"/>
  <c r="L137" i="1" s="1"/>
  <c r="K138" i="1" s="1"/>
  <c r="L138" i="1" s="1"/>
  <c r="K139" i="1" s="1"/>
  <c r="L139" i="1" s="1"/>
  <c r="K140" i="1" s="1"/>
  <c r="L140" i="1" s="1"/>
  <c r="K141" i="1" s="1"/>
  <c r="L141" i="1" s="1"/>
  <c r="K142" i="1" s="1"/>
  <c r="L142" i="1" s="1"/>
  <c r="K143" i="1" s="1"/>
  <c r="L143" i="1" s="1"/>
  <c r="K144" i="1" s="1"/>
  <c r="L144" i="1" s="1"/>
  <c r="K145" i="1" s="1"/>
  <c r="L145" i="1" s="1"/>
  <c r="K146" i="1" s="1"/>
  <c r="L146" i="1" s="1"/>
  <c r="K147" i="1" s="1"/>
  <c r="L147" i="1" s="1"/>
  <c r="K148" i="1" s="1"/>
  <c r="L148" i="1" s="1"/>
  <c r="K149" i="1" s="1"/>
  <c r="L149" i="1" s="1"/>
  <c r="K150" i="1" s="1"/>
  <c r="L150" i="1" s="1"/>
  <c r="K151" i="1" s="1"/>
  <c r="L151" i="1" s="1"/>
  <c r="K152" i="1" s="1"/>
  <c r="L152" i="1" s="1"/>
  <c r="K153" i="1" s="1"/>
  <c r="L153" i="1" s="1"/>
  <c r="K154" i="1" s="1"/>
  <c r="L154" i="1" s="1"/>
  <c r="K155" i="1" s="1"/>
  <c r="L155" i="1" s="1"/>
  <c r="K156" i="1" s="1"/>
  <c r="L156" i="1" s="1"/>
  <c r="K157" i="1" s="1"/>
  <c r="L157" i="1" s="1"/>
  <c r="K158" i="1" s="1"/>
  <c r="L158" i="1" s="1"/>
  <c r="K159" i="1" s="1"/>
  <c r="L159" i="1" s="1"/>
  <c r="K160" i="1" s="1"/>
  <c r="L160" i="1" s="1"/>
  <c r="K161" i="1" s="1"/>
  <c r="L161" i="1" s="1"/>
  <c r="K162" i="1" s="1"/>
  <c r="L162" i="1" s="1"/>
  <c r="K163" i="1" s="1"/>
  <c r="L163" i="1" s="1"/>
  <c r="K164" i="1" s="1"/>
  <c r="L164" i="1" s="1"/>
  <c r="K165" i="1" s="1"/>
  <c r="L165" i="1" s="1"/>
  <c r="K166" i="1" s="1"/>
  <c r="L166" i="1" s="1"/>
  <c r="K167" i="1" s="1"/>
  <c r="L167" i="1" s="1"/>
  <c r="K168" i="1" s="1"/>
  <c r="L168" i="1" s="1"/>
  <c r="K169" i="1" s="1"/>
  <c r="L169" i="1" s="1"/>
  <c r="K170" i="1" s="1"/>
  <c r="L170" i="1" s="1"/>
  <c r="K171" i="1" s="1"/>
  <c r="L171" i="1" s="1"/>
  <c r="K172" i="1" s="1"/>
  <c r="L172" i="1" s="1"/>
  <c r="K173" i="1" s="1"/>
  <c r="L173" i="1" s="1"/>
  <c r="K174" i="1" s="1"/>
  <c r="L174" i="1" s="1"/>
  <c r="K175" i="1" s="1"/>
  <c r="L175" i="1" s="1"/>
  <c r="K176" i="1" s="1"/>
  <c r="L176" i="1" s="1"/>
  <c r="K177" i="1" s="1"/>
  <c r="L177" i="1" s="1"/>
  <c r="K178" i="1" s="1"/>
  <c r="L178" i="1" s="1"/>
  <c r="K179" i="1" s="1"/>
  <c r="L179" i="1" s="1"/>
  <c r="K180" i="1" s="1"/>
  <c r="L180" i="1" s="1"/>
  <c r="K181" i="1" s="1"/>
  <c r="L181" i="1" s="1"/>
  <c r="K182" i="1" s="1"/>
  <c r="L182" i="1" s="1"/>
  <c r="K183" i="1" s="1"/>
  <c r="L183" i="1" s="1"/>
  <c r="K184" i="1" s="1"/>
  <c r="L184" i="1" s="1"/>
  <c r="K185" i="1" s="1"/>
  <c r="L185" i="1" s="1"/>
  <c r="K186" i="1" s="1"/>
  <c r="L186" i="1" s="1"/>
  <c r="K187" i="1" s="1"/>
  <c r="L187" i="1" s="1"/>
  <c r="K188" i="1" s="1"/>
  <c r="L188" i="1" s="1"/>
  <c r="K189" i="1" s="1"/>
  <c r="L189" i="1" s="1"/>
  <c r="K190" i="1" s="1"/>
  <c r="L190" i="1" s="1"/>
  <c r="K191" i="1" s="1"/>
  <c r="L191" i="1" s="1"/>
  <c r="K192" i="1" s="1"/>
  <c r="L192" i="1" s="1"/>
  <c r="K193" i="1" s="1"/>
  <c r="L193" i="1" s="1"/>
  <c r="K194" i="1" s="1"/>
  <c r="L194" i="1" s="1"/>
  <c r="K195" i="1" s="1"/>
  <c r="L195" i="1" s="1"/>
  <c r="K196" i="1" s="1"/>
  <c r="L196" i="1" s="1"/>
  <c r="K197" i="1" s="1"/>
  <c r="L197" i="1" s="1"/>
  <c r="K198" i="1" s="1"/>
  <c r="L198" i="1" s="1"/>
  <c r="K199" i="1" s="1"/>
  <c r="L199" i="1" s="1"/>
  <c r="K200" i="1" s="1"/>
  <c r="L200" i="1" s="1"/>
  <c r="K201" i="1" s="1"/>
  <c r="L201" i="1" s="1"/>
  <c r="K202" i="1" s="1"/>
  <c r="L202" i="1" s="1"/>
  <c r="K203" i="1" s="1"/>
  <c r="L203" i="1" s="1"/>
  <c r="K204" i="1" s="1"/>
  <c r="L204" i="1" s="1"/>
  <c r="K205" i="1" s="1"/>
  <c r="L205" i="1" s="1"/>
  <c r="K206" i="1" s="1"/>
  <c r="L206" i="1" s="1"/>
  <c r="K207" i="1" s="1"/>
  <c r="L207" i="1" s="1"/>
  <c r="K208" i="1" s="1"/>
  <c r="L208" i="1" s="1"/>
  <c r="K209" i="1" s="1"/>
  <c r="L209" i="1" s="1"/>
  <c r="K210" i="1" s="1"/>
  <c r="L210" i="1" s="1"/>
  <c r="K211" i="1" s="1"/>
  <c r="L211" i="1" s="1"/>
  <c r="K212" i="1" s="1"/>
  <c r="L212" i="1" s="1"/>
  <c r="K213" i="1" s="1"/>
  <c r="L213" i="1" s="1"/>
  <c r="K214" i="1" s="1"/>
  <c r="L214" i="1" s="1"/>
  <c r="K215" i="1" s="1"/>
  <c r="L215" i="1" s="1"/>
  <c r="K216" i="1" s="1"/>
  <c r="L216" i="1" s="1"/>
  <c r="K217" i="1" s="1"/>
  <c r="L217" i="1" s="1"/>
  <c r="K218" i="1" s="1"/>
  <c r="L218" i="1" s="1"/>
  <c r="K219" i="1" s="1"/>
  <c r="L219" i="1" s="1"/>
  <c r="K220" i="1" s="1"/>
  <c r="L220" i="1" s="1"/>
  <c r="K221" i="1" s="1"/>
  <c r="L221" i="1" s="1"/>
  <c r="K222" i="1" s="1"/>
  <c r="L222" i="1" s="1"/>
  <c r="K223" i="1" s="1"/>
  <c r="L223" i="1" s="1"/>
  <c r="K224" i="1" s="1"/>
  <c r="L224" i="1" s="1"/>
  <c r="K225" i="1" s="1"/>
  <c r="L225" i="1" s="1"/>
  <c r="K226" i="1" s="1"/>
  <c r="L226" i="1" s="1"/>
  <c r="K227" i="1" s="1"/>
  <c r="L227" i="1" s="1"/>
  <c r="K228" i="1" s="1"/>
  <c r="L228" i="1" s="1"/>
  <c r="K229" i="1" s="1"/>
  <c r="L229" i="1" s="1"/>
  <c r="K230" i="1" s="1"/>
  <c r="L230" i="1" s="1"/>
  <c r="K231" i="1" s="1"/>
  <c r="L231" i="1" s="1"/>
  <c r="K232" i="1" s="1"/>
  <c r="L232" i="1" s="1"/>
  <c r="K233" i="1" s="1"/>
  <c r="L233" i="1" s="1"/>
  <c r="K234" i="1" s="1"/>
  <c r="L234" i="1" s="1"/>
  <c r="K235" i="1" s="1"/>
  <c r="L235" i="1" s="1"/>
  <c r="K236" i="1" s="1"/>
  <c r="L236" i="1" s="1"/>
  <c r="K237" i="1" s="1"/>
  <c r="L237" i="1" s="1"/>
  <c r="K238" i="1" s="1"/>
  <c r="L238" i="1" s="1"/>
  <c r="K239" i="1" s="1"/>
  <c r="L239" i="1" s="1"/>
  <c r="K240" i="1" s="1"/>
  <c r="L240" i="1" s="1"/>
  <c r="K241" i="1" s="1"/>
  <c r="L241" i="1" s="1"/>
  <c r="K242" i="1" s="1"/>
  <c r="L242" i="1" s="1"/>
  <c r="K243" i="1" s="1"/>
  <c r="L243" i="1" s="1"/>
  <c r="K244" i="1" s="1"/>
  <c r="L244" i="1" s="1"/>
  <c r="K245" i="1" s="1"/>
  <c r="L245" i="1" s="1"/>
  <c r="K246" i="1" s="1"/>
  <c r="L246" i="1" s="1"/>
  <c r="K247" i="1" s="1"/>
  <c r="L247" i="1" s="1"/>
  <c r="K248" i="1" s="1"/>
  <c r="L248" i="1" s="1"/>
  <c r="K249" i="1" s="1"/>
  <c r="L249" i="1" s="1"/>
  <c r="K250" i="1" s="1"/>
  <c r="L250" i="1" s="1"/>
  <c r="K251" i="1" s="1"/>
  <c r="L251" i="1" s="1"/>
  <c r="K252" i="1" s="1"/>
  <c r="L252" i="1" s="1"/>
  <c r="K253" i="1" s="1"/>
  <c r="L253" i="1" s="1"/>
  <c r="K254" i="1" s="1"/>
  <c r="L254" i="1" s="1"/>
  <c r="K255" i="1" s="1"/>
  <c r="L255" i="1" s="1"/>
  <c r="K256" i="1" s="1"/>
  <c r="L256" i="1" s="1"/>
  <c r="K257" i="1" s="1"/>
  <c r="L257" i="1" s="1"/>
  <c r="K258" i="1" s="1"/>
  <c r="L258" i="1" s="1"/>
  <c r="K259" i="1" s="1"/>
  <c r="L259" i="1" s="1"/>
  <c r="K260" i="1" s="1"/>
  <c r="L260" i="1" s="1"/>
  <c r="K261" i="1" s="1"/>
  <c r="L261" i="1" s="1"/>
  <c r="K262" i="1" s="1"/>
  <c r="L262" i="1" s="1"/>
  <c r="K263" i="1" s="1"/>
  <c r="L263" i="1" s="1"/>
  <c r="K264" i="1" s="1"/>
  <c r="L264" i="1" s="1"/>
  <c r="K265" i="1" s="1"/>
  <c r="L265" i="1" s="1"/>
  <c r="K266" i="1" s="1"/>
  <c r="L266" i="1" s="1"/>
  <c r="K267" i="1" s="1"/>
  <c r="L267" i="1" s="1"/>
  <c r="K268" i="1" s="1"/>
  <c r="L268" i="1" s="1"/>
  <c r="K269" i="1" s="1"/>
  <c r="L269" i="1" s="1"/>
  <c r="K270" i="1" s="1"/>
  <c r="L270" i="1" s="1"/>
  <c r="K271" i="1" s="1"/>
  <c r="L271" i="1" s="1"/>
  <c r="K272" i="1" s="1"/>
  <c r="L272" i="1" s="1"/>
  <c r="K273" i="1" s="1"/>
  <c r="L273" i="1" s="1"/>
  <c r="K274" i="1" s="1"/>
  <c r="L274" i="1" s="1"/>
  <c r="K275" i="1" s="1"/>
  <c r="L275" i="1" s="1"/>
  <c r="K276" i="1" s="1"/>
  <c r="L276" i="1" s="1"/>
  <c r="K277" i="1" s="1"/>
  <c r="L277" i="1" s="1"/>
  <c r="K278" i="1" s="1"/>
  <c r="L278" i="1" s="1"/>
  <c r="K279" i="1" s="1"/>
  <c r="L279" i="1" s="1"/>
  <c r="K280" i="1" s="1"/>
  <c r="L280" i="1" s="1"/>
  <c r="K281" i="1" s="1"/>
  <c r="L281" i="1" s="1"/>
  <c r="K282" i="1" s="1"/>
  <c r="L282" i="1" s="1"/>
  <c r="K283" i="1" s="1"/>
  <c r="L283" i="1" s="1"/>
  <c r="K284" i="1" s="1"/>
  <c r="L284" i="1" s="1"/>
  <c r="K285" i="1" s="1"/>
  <c r="L285" i="1" s="1"/>
  <c r="K286" i="1" s="1"/>
  <c r="L286" i="1" s="1"/>
  <c r="K287" i="1" s="1"/>
  <c r="L287" i="1" s="1"/>
  <c r="K288" i="1" s="1"/>
  <c r="L288" i="1" s="1"/>
  <c r="K289" i="1" s="1"/>
  <c r="L289" i="1" s="1"/>
  <c r="K290" i="1" s="1"/>
  <c r="L290" i="1" s="1"/>
  <c r="K291" i="1" s="1"/>
  <c r="L291" i="1" s="1"/>
  <c r="K292" i="1" s="1"/>
  <c r="L292" i="1" s="1"/>
  <c r="K293" i="1" s="1"/>
  <c r="L293" i="1" s="1"/>
  <c r="K294" i="1" s="1"/>
  <c r="L294" i="1" s="1"/>
  <c r="K295" i="1" s="1"/>
  <c r="L295" i="1" s="1"/>
  <c r="K296" i="1" s="1"/>
  <c r="L296" i="1" s="1"/>
  <c r="K297" i="1" s="1"/>
  <c r="L297" i="1" s="1"/>
  <c r="K298" i="1" s="1"/>
  <c r="L298" i="1" s="1"/>
  <c r="K299" i="1" s="1"/>
  <c r="L299" i="1" s="1"/>
  <c r="K300" i="1" s="1"/>
  <c r="L300" i="1" s="1"/>
  <c r="K301" i="1" s="1"/>
  <c r="L301" i="1" s="1"/>
  <c r="K302" i="1" s="1"/>
  <c r="L302" i="1" s="1"/>
  <c r="K303" i="1" s="1"/>
  <c r="L303" i="1" s="1"/>
  <c r="K304" i="1" s="1"/>
  <c r="L304" i="1" s="1"/>
  <c r="K305" i="1" s="1"/>
  <c r="L305" i="1" s="1"/>
  <c r="K306" i="1" s="1"/>
  <c r="L306" i="1" s="1"/>
  <c r="K307" i="1" s="1"/>
  <c r="L307" i="1" s="1"/>
  <c r="K308" i="1" s="1"/>
  <c r="L308" i="1" s="1"/>
  <c r="K309" i="1" s="1"/>
  <c r="L309" i="1" s="1"/>
  <c r="K310" i="1" s="1"/>
  <c r="L310" i="1" s="1"/>
  <c r="K311" i="1" s="1"/>
  <c r="L311" i="1" s="1"/>
  <c r="K312" i="1" s="1"/>
  <c r="L312" i="1" s="1"/>
  <c r="K313" i="1" s="1"/>
  <c r="L313" i="1" s="1"/>
  <c r="K314" i="1" s="1"/>
  <c r="L314" i="1" s="1"/>
  <c r="K315" i="1" s="1"/>
  <c r="L315" i="1" s="1"/>
  <c r="K316" i="1" s="1"/>
  <c r="L316" i="1" s="1"/>
  <c r="K317" i="1" s="1"/>
  <c r="L317" i="1" s="1"/>
  <c r="K318" i="1" s="1"/>
  <c r="L318" i="1" s="1"/>
  <c r="K319" i="1" s="1"/>
  <c r="L319" i="1" s="1"/>
  <c r="K320" i="1" s="1"/>
  <c r="L320" i="1" s="1"/>
  <c r="K321" i="1" s="1"/>
  <c r="L321" i="1" s="1"/>
  <c r="K322" i="1" s="1"/>
  <c r="L322" i="1" s="1"/>
  <c r="K323" i="1" s="1"/>
  <c r="L323" i="1" s="1"/>
  <c r="K324" i="1" s="1"/>
  <c r="L324" i="1" s="1"/>
  <c r="K325" i="1" s="1"/>
  <c r="L325" i="1" s="1"/>
  <c r="K326" i="1" s="1"/>
  <c r="L326" i="1" s="1"/>
  <c r="K327" i="1" s="1"/>
  <c r="L327" i="1" s="1"/>
  <c r="K328" i="1" s="1"/>
  <c r="L328" i="1" s="1"/>
  <c r="K329" i="1" s="1"/>
  <c r="L329" i="1" s="1"/>
  <c r="K330" i="1" s="1"/>
  <c r="L330" i="1" s="1"/>
  <c r="K331" i="1" s="1"/>
  <c r="L331" i="1" s="1"/>
  <c r="K332" i="1" s="1"/>
  <c r="L332" i="1" s="1"/>
  <c r="K333" i="1" s="1"/>
  <c r="L333" i="1" s="1"/>
  <c r="K334" i="1" s="1"/>
  <c r="L334" i="1" s="1"/>
  <c r="K335" i="1" s="1"/>
  <c r="L335" i="1" s="1"/>
  <c r="K336" i="1" s="1"/>
  <c r="L336" i="1" s="1"/>
  <c r="K337" i="1" s="1"/>
  <c r="L337" i="1" s="1"/>
  <c r="K338" i="1" s="1"/>
  <c r="L338" i="1" s="1"/>
  <c r="K339" i="1" s="1"/>
  <c r="L339" i="1" s="1"/>
  <c r="K340" i="1" s="1"/>
  <c r="L340" i="1" s="1"/>
  <c r="K341" i="1" s="1"/>
  <c r="L341" i="1" s="1"/>
  <c r="K342" i="1" s="1"/>
  <c r="L342" i="1" s="1"/>
  <c r="K343" i="1" s="1"/>
  <c r="L343" i="1" s="1"/>
  <c r="K344" i="1" s="1"/>
  <c r="L344" i="1" s="1"/>
  <c r="K345" i="1" s="1"/>
  <c r="L345" i="1" s="1"/>
  <c r="K346" i="1" s="1"/>
  <c r="L346" i="1" s="1"/>
  <c r="K347" i="1" s="1"/>
  <c r="L347" i="1" s="1"/>
  <c r="K348" i="1" s="1"/>
  <c r="L348" i="1" s="1"/>
  <c r="K349" i="1" s="1"/>
  <c r="L349" i="1" s="1"/>
  <c r="K350" i="1" s="1"/>
  <c r="L350" i="1" s="1"/>
  <c r="K351" i="1" s="1"/>
  <c r="L351" i="1" s="1"/>
  <c r="K352" i="1" s="1"/>
  <c r="L352" i="1" s="1"/>
  <c r="K353" i="1" s="1"/>
  <c r="L353" i="1" s="1"/>
  <c r="K354" i="1" s="1"/>
  <c r="L354" i="1" s="1"/>
  <c r="K355" i="1" s="1"/>
  <c r="L355" i="1" s="1"/>
  <c r="K356" i="1" s="1"/>
  <c r="L356" i="1" s="1"/>
  <c r="K357" i="1" s="1"/>
  <c r="L357" i="1" s="1"/>
  <c r="K358" i="1" s="1"/>
  <c r="L358" i="1" s="1"/>
  <c r="K359" i="1" s="1"/>
  <c r="L359" i="1" s="1"/>
  <c r="K360" i="1" s="1"/>
  <c r="L360" i="1" s="1"/>
  <c r="K361" i="1" s="1"/>
  <c r="L361" i="1" s="1"/>
  <c r="K362" i="1" s="1"/>
  <c r="L362" i="1" s="1"/>
  <c r="K363" i="1" s="1"/>
  <c r="L363" i="1" s="1"/>
  <c r="K364" i="1" s="1"/>
  <c r="L364" i="1" s="1"/>
  <c r="K365" i="1" s="1"/>
  <c r="L365" i="1" s="1"/>
  <c r="K366" i="1" s="1"/>
  <c r="L366" i="1" s="1"/>
  <c r="K367" i="1" s="1"/>
  <c r="L367" i="1" s="1"/>
  <c r="K368" i="1" s="1"/>
  <c r="L368" i="1" s="1"/>
  <c r="K369" i="1" s="1"/>
  <c r="L369" i="1" s="1"/>
  <c r="K370" i="1" s="1"/>
  <c r="L370" i="1" s="1"/>
  <c r="K371" i="1" s="1"/>
  <c r="L371" i="1" s="1"/>
  <c r="K372" i="1" s="1"/>
  <c r="L372" i="1" s="1"/>
  <c r="K373" i="1" s="1"/>
  <c r="L373" i="1" s="1"/>
  <c r="K374" i="1" s="1"/>
  <c r="L374" i="1" s="1"/>
  <c r="K375" i="1" s="1"/>
  <c r="L375" i="1" s="1"/>
  <c r="K376" i="1" s="1"/>
  <c r="L376" i="1" s="1"/>
  <c r="K377" i="1" s="1"/>
  <c r="L377" i="1" s="1"/>
  <c r="K378" i="1" s="1"/>
  <c r="L378" i="1" s="1"/>
  <c r="K379" i="1" s="1"/>
  <c r="L379" i="1" s="1"/>
  <c r="K380" i="1" s="1"/>
  <c r="L380" i="1" s="1"/>
  <c r="K381" i="1" s="1"/>
  <c r="L381" i="1" s="1"/>
  <c r="K382" i="1" s="1"/>
  <c r="L382" i="1" s="1"/>
  <c r="K383" i="1" s="1"/>
  <c r="L383" i="1" s="1"/>
  <c r="K384" i="1" s="1"/>
  <c r="L384" i="1" s="1"/>
  <c r="K385" i="1" s="1"/>
  <c r="L385" i="1" s="1"/>
  <c r="K386" i="1" s="1"/>
  <c r="L386" i="1" s="1"/>
  <c r="K387" i="1" s="1"/>
  <c r="L387" i="1" s="1"/>
  <c r="K388" i="1" s="1"/>
  <c r="L388" i="1" s="1"/>
  <c r="K389" i="1" s="1"/>
  <c r="L389" i="1" s="1"/>
  <c r="K390" i="1" s="1"/>
  <c r="L390" i="1" s="1"/>
  <c r="B40" i="1"/>
  <c r="B166" i="1"/>
  <c r="B302" i="1"/>
  <c r="B297" i="1"/>
  <c r="B289" i="1"/>
  <c r="B281" i="1"/>
  <c r="B273" i="1"/>
  <c r="B265" i="1"/>
  <c r="B257" i="1"/>
  <c r="B249" i="1"/>
  <c r="B241" i="1"/>
  <c r="B233" i="1"/>
  <c r="B225" i="1"/>
  <c r="B217" i="1"/>
  <c r="B209" i="1"/>
  <c r="B136" i="1"/>
  <c r="B32" i="1"/>
  <c r="B62" i="1"/>
  <c r="B94" i="1"/>
  <c r="B112" i="1"/>
  <c r="B142" i="1"/>
  <c r="B168" i="1"/>
  <c r="B192" i="1"/>
  <c r="B204" i="1"/>
  <c r="B210" i="1"/>
  <c r="B214" i="1"/>
  <c r="B218" i="1"/>
  <c r="B222" i="1"/>
  <c r="B226" i="1"/>
  <c r="B230" i="1"/>
  <c r="B234" i="1"/>
  <c r="B242" i="1"/>
  <c r="B246" i="1"/>
  <c r="B250" i="1"/>
  <c r="B254" i="1"/>
  <c r="B258" i="1"/>
  <c r="B262" i="1"/>
  <c r="B266" i="1"/>
  <c r="B270" i="1"/>
  <c r="B274" i="1"/>
  <c r="B278" i="1"/>
  <c r="B282" i="1"/>
  <c r="B286" i="1"/>
  <c r="B290" i="1"/>
  <c r="B294" i="1"/>
  <c r="B38" i="1"/>
  <c r="B70" i="1"/>
  <c r="B102" i="1"/>
  <c r="B126" i="1"/>
  <c r="B144" i="1"/>
  <c r="B174" i="1"/>
  <c r="B200" i="1"/>
  <c r="B205" i="1"/>
  <c r="B207" i="1"/>
  <c r="B211" i="1"/>
  <c r="B215" i="1"/>
  <c r="B219" i="1"/>
  <c r="B223" i="1"/>
  <c r="B227" i="1"/>
  <c r="B231" i="1"/>
  <c r="B235" i="1"/>
  <c r="B239" i="1"/>
  <c r="B243" i="1"/>
  <c r="B247" i="1"/>
  <c r="B251" i="1"/>
  <c r="B255" i="1"/>
  <c r="B259" i="1"/>
  <c r="B263" i="1"/>
  <c r="B267" i="1"/>
  <c r="B271" i="1"/>
  <c r="B275" i="1"/>
  <c r="B279" i="1"/>
  <c r="B283" i="1"/>
  <c r="B287" i="1"/>
  <c r="B291" i="1"/>
  <c r="B295" i="1"/>
  <c r="B299" i="1"/>
  <c r="B303" i="1"/>
  <c r="B78" i="1"/>
  <c r="B46" i="1"/>
  <c r="B194" i="1"/>
  <c r="B160" i="1"/>
  <c r="B128" i="1"/>
  <c r="B96" i="1"/>
  <c r="B64" i="1"/>
  <c r="B33" i="1"/>
  <c r="B41" i="1"/>
  <c r="B49" i="1"/>
  <c r="B57" i="1"/>
  <c r="B65" i="1"/>
  <c r="B73" i="1"/>
  <c r="B81" i="1"/>
  <c r="B89" i="1"/>
  <c r="B97" i="1"/>
  <c r="B105" i="1"/>
  <c r="B113" i="1"/>
  <c r="B121" i="1"/>
  <c r="B129" i="1"/>
  <c r="B137" i="1"/>
  <c r="B145" i="1"/>
  <c r="B153" i="1"/>
  <c r="B161" i="1"/>
  <c r="B169" i="1"/>
  <c r="B177" i="1"/>
  <c r="B185" i="1"/>
  <c r="B195" i="1"/>
  <c r="B203" i="1"/>
  <c r="B34" i="1"/>
  <c r="B42" i="1"/>
  <c r="B50" i="1"/>
  <c r="B58" i="1"/>
  <c r="B66" i="1"/>
  <c r="B74" i="1"/>
  <c r="B82" i="1"/>
  <c r="B90" i="1"/>
  <c r="B98" i="1"/>
  <c r="B106" i="1"/>
  <c r="B114" i="1"/>
  <c r="B122" i="1"/>
  <c r="B130" i="1"/>
  <c r="B138" i="1"/>
  <c r="B146" i="1"/>
  <c r="B154" i="1"/>
  <c r="B162" i="1"/>
  <c r="B170" i="1"/>
  <c r="B178" i="1"/>
  <c r="B186" i="1"/>
  <c r="B35" i="1"/>
  <c r="B43" i="1"/>
  <c r="B51" i="1"/>
  <c r="B59" i="1"/>
  <c r="B67" i="1"/>
  <c r="B75" i="1"/>
  <c r="B83" i="1"/>
  <c r="B91" i="1"/>
  <c r="B99" i="1"/>
  <c r="B107" i="1"/>
  <c r="B115" i="1"/>
  <c r="B123" i="1"/>
  <c r="B131" i="1"/>
  <c r="B139" i="1"/>
  <c r="B147" i="1"/>
  <c r="B155" i="1"/>
  <c r="B163" i="1"/>
  <c r="B171" i="1"/>
  <c r="B179" i="1"/>
  <c r="B187" i="1"/>
  <c r="B197" i="1"/>
  <c r="B36" i="1"/>
  <c r="B44" i="1"/>
  <c r="B52" i="1"/>
  <c r="B60" i="1"/>
  <c r="B68" i="1"/>
  <c r="B76" i="1"/>
  <c r="B84" i="1"/>
  <c r="B92" i="1"/>
  <c r="B100" i="1"/>
  <c r="B108" i="1"/>
  <c r="B116" i="1"/>
  <c r="B124" i="1"/>
  <c r="B132" i="1"/>
  <c r="B140" i="1"/>
  <c r="B148" i="1"/>
  <c r="B156" i="1"/>
  <c r="B164" i="1"/>
  <c r="B172" i="1"/>
  <c r="B180" i="1"/>
  <c r="B188" i="1"/>
  <c r="B198" i="1"/>
  <c r="B37" i="1"/>
  <c r="B45" i="1"/>
  <c r="B53" i="1"/>
  <c r="B61" i="1"/>
  <c r="B69" i="1"/>
  <c r="B77" i="1"/>
  <c r="B85" i="1"/>
  <c r="B93" i="1"/>
  <c r="B101" i="1"/>
  <c r="B109" i="1"/>
  <c r="B117" i="1"/>
  <c r="B125" i="1"/>
  <c r="B133" i="1"/>
  <c r="B141" i="1"/>
  <c r="B149" i="1"/>
  <c r="B157" i="1"/>
  <c r="B165" i="1"/>
  <c r="B173" i="1"/>
  <c r="B181" i="1"/>
  <c r="B189" i="1"/>
  <c r="B199" i="1"/>
  <c r="B31" i="1"/>
  <c r="B39" i="1"/>
  <c r="B47" i="1"/>
  <c r="B55" i="1"/>
  <c r="B63" i="1"/>
  <c r="B71" i="1"/>
  <c r="B79" i="1"/>
  <c r="B87" i="1"/>
  <c r="B95" i="1"/>
  <c r="B103" i="1"/>
  <c r="B111" i="1"/>
  <c r="B119" i="1"/>
  <c r="B127" i="1"/>
  <c r="B135" i="1"/>
  <c r="B143" i="1"/>
  <c r="B151" i="1"/>
  <c r="B159" i="1"/>
  <c r="B167" i="1"/>
  <c r="B175" i="1"/>
  <c r="B183" i="1"/>
  <c r="C31" i="1"/>
  <c r="B193" i="1"/>
  <c r="B201" i="1"/>
  <c r="B184" i="1"/>
  <c r="B152" i="1"/>
  <c r="B120" i="1"/>
  <c r="B88" i="1"/>
  <c r="B56" i="1"/>
  <c r="B182" i="1"/>
  <c r="B150" i="1"/>
  <c r="B118" i="1"/>
  <c r="B86" i="1"/>
  <c r="B54" i="1"/>
  <c r="O32" i="1" l="1"/>
  <c r="N33" i="1" s="1"/>
  <c r="O33" i="1" s="1"/>
  <c r="N34" i="1" s="1"/>
  <c r="O34" i="1" s="1"/>
  <c r="N35" i="1" s="1"/>
  <c r="O35" i="1" s="1"/>
  <c r="N36" i="1" s="1"/>
  <c r="O36" i="1" s="1"/>
  <c r="N37" i="1" s="1"/>
  <c r="O37" i="1" s="1"/>
  <c r="N38" i="1" s="1"/>
  <c r="O38" i="1" s="1"/>
  <c r="N39" i="1" s="1"/>
  <c r="O39" i="1" s="1"/>
  <c r="N40" i="1" s="1"/>
  <c r="O40" i="1" s="1"/>
  <c r="N41" i="1" s="1"/>
  <c r="O41" i="1" s="1"/>
  <c r="N42" i="1" s="1"/>
  <c r="O42" i="1" s="1"/>
  <c r="N43" i="1" s="1"/>
  <c r="O43" i="1" s="1"/>
  <c r="N44" i="1" s="1"/>
  <c r="O44" i="1" s="1"/>
  <c r="N45" i="1" s="1"/>
  <c r="O45" i="1" s="1"/>
  <c r="N46" i="1" s="1"/>
  <c r="O46" i="1" s="1"/>
  <c r="N47" i="1" s="1"/>
  <c r="O47" i="1" s="1"/>
  <c r="N48" i="1" s="1"/>
  <c r="O48" i="1" s="1"/>
  <c r="N49" i="1" s="1"/>
  <c r="O49" i="1" s="1"/>
  <c r="N50" i="1" s="1"/>
  <c r="O50" i="1" s="1"/>
  <c r="N51" i="1" s="1"/>
  <c r="O51" i="1" s="1"/>
  <c r="N52" i="1" s="1"/>
  <c r="O52" i="1" s="1"/>
  <c r="N53" i="1" s="1"/>
  <c r="O53" i="1" s="1"/>
  <c r="N54" i="1" s="1"/>
  <c r="O54" i="1" s="1"/>
  <c r="N55" i="1" s="1"/>
  <c r="O55" i="1" s="1"/>
  <c r="N56" i="1" s="1"/>
  <c r="O56" i="1" s="1"/>
  <c r="N57" i="1" s="1"/>
  <c r="O57" i="1" s="1"/>
  <c r="N58" i="1" s="1"/>
  <c r="O58" i="1" s="1"/>
  <c r="N59" i="1" s="1"/>
  <c r="O59" i="1" s="1"/>
  <c r="N60" i="1" s="1"/>
  <c r="O60" i="1" s="1"/>
  <c r="N61" i="1" s="1"/>
  <c r="O61" i="1" s="1"/>
  <c r="N62" i="1" s="1"/>
  <c r="O62" i="1" s="1"/>
  <c r="N63" i="1" s="1"/>
  <c r="O63" i="1" s="1"/>
  <c r="N64" i="1" s="1"/>
  <c r="O64" i="1" s="1"/>
  <c r="N65" i="1" s="1"/>
  <c r="O65" i="1" s="1"/>
  <c r="N66" i="1" s="1"/>
  <c r="O66" i="1" s="1"/>
  <c r="N67" i="1" s="1"/>
  <c r="O67" i="1" s="1"/>
  <c r="N68" i="1" s="1"/>
  <c r="O68" i="1" s="1"/>
  <c r="N69" i="1" s="1"/>
  <c r="O69" i="1" s="1"/>
  <c r="N70" i="1" s="1"/>
  <c r="O70" i="1" s="1"/>
  <c r="N71" i="1" s="1"/>
  <c r="O71" i="1" s="1"/>
  <c r="N72" i="1" s="1"/>
  <c r="O72" i="1" s="1"/>
  <c r="N73" i="1" s="1"/>
  <c r="O73" i="1" s="1"/>
  <c r="N74" i="1" s="1"/>
  <c r="O74" i="1" s="1"/>
  <c r="N75" i="1" s="1"/>
  <c r="O75" i="1" s="1"/>
  <c r="N76" i="1" s="1"/>
  <c r="O76" i="1" s="1"/>
  <c r="N77" i="1" s="1"/>
  <c r="O77" i="1" s="1"/>
  <c r="N78" i="1" s="1"/>
  <c r="O78" i="1" s="1"/>
  <c r="N79" i="1" s="1"/>
  <c r="O79" i="1" s="1"/>
  <c r="N80" i="1" s="1"/>
  <c r="O80" i="1" s="1"/>
  <c r="N81" i="1" s="1"/>
  <c r="O81" i="1" s="1"/>
  <c r="N82" i="1" s="1"/>
  <c r="O82" i="1" s="1"/>
  <c r="N83" i="1" s="1"/>
  <c r="O83" i="1" s="1"/>
  <c r="N84" i="1" s="1"/>
  <c r="O84" i="1" s="1"/>
  <c r="N85" i="1" s="1"/>
  <c r="O85" i="1" s="1"/>
  <c r="N86" i="1" s="1"/>
  <c r="O86" i="1" s="1"/>
  <c r="N87" i="1" s="1"/>
  <c r="O87" i="1" s="1"/>
  <c r="N88" i="1" s="1"/>
  <c r="O88" i="1" s="1"/>
  <c r="N89" i="1" s="1"/>
  <c r="O89" i="1" s="1"/>
  <c r="N90" i="1" s="1"/>
  <c r="O90" i="1" s="1"/>
  <c r="N91" i="1" s="1"/>
  <c r="O91" i="1" s="1"/>
  <c r="N92" i="1" s="1"/>
  <c r="O92" i="1" s="1"/>
  <c r="N93" i="1" s="1"/>
  <c r="O93" i="1" s="1"/>
  <c r="N94" i="1" s="1"/>
  <c r="O94" i="1" s="1"/>
  <c r="N95" i="1" s="1"/>
  <c r="O95" i="1" s="1"/>
  <c r="N96" i="1" s="1"/>
  <c r="O96" i="1" s="1"/>
  <c r="N97" i="1" s="1"/>
  <c r="O97" i="1" s="1"/>
  <c r="N98" i="1" s="1"/>
  <c r="O98" i="1" s="1"/>
  <c r="N99" i="1" s="1"/>
  <c r="O99" i="1" s="1"/>
  <c r="N100" i="1" s="1"/>
  <c r="O100" i="1" s="1"/>
  <c r="N101" i="1" s="1"/>
  <c r="O101" i="1" s="1"/>
  <c r="N102" i="1" s="1"/>
  <c r="O102" i="1" s="1"/>
  <c r="N103" i="1" s="1"/>
  <c r="O103" i="1" s="1"/>
  <c r="N104" i="1" s="1"/>
  <c r="O104" i="1" s="1"/>
  <c r="N105" i="1" s="1"/>
  <c r="O105" i="1" s="1"/>
  <c r="N106" i="1" s="1"/>
  <c r="O106" i="1" s="1"/>
  <c r="N107" i="1" s="1"/>
  <c r="O107" i="1" s="1"/>
  <c r="N108" i="1" s="1"/>
  <c r="O108" i="1" s="1"/>
  <c r="N109" i="1" s="1"/>
  <c r="O109" i="1" s="1"/>
  <c r="N110" i="1" s="1"/>
  <c r="O110" i="1" s="1"/>
  <c r="N111" i="1" s="1"/>
  <c r="O111" i="1" s="1"/>
  <c r="N112" i="1" s="1"/>
  <c r="O112" i="1" s="1"/>
  <c r="N113" i="1" s="1"/>
  <c r="O113" i="1" s="1"/>
  <c r="N114" i="1" s="1"/>
  <c r="O114" i="1" s="1"/>
  <c r="N115" i="1" s="1"/>
  <c r="O115" i="1" s="1"/>
  <c r="N116" i="1" s="1"/>
  <c r="O116" i="1" s="1"/>
  <c r="N117" i="1" s="1"/>
  <c r="O117" i="1" s="1"/>
  <c r="N118" i="1" s="1"/>
  <c r="O118" i="1" s="1"/>
  <c r="N119" i="1" s="1"/>
  <c r="O119" i="1" s="1"/>
  <c r="N120" i="1" s="1"/>
  <c r="O120" i="1" s="1"/>
  <c r="N121" i="1" s="1"/>
  <c r="O121" i="1" s="1"/>
  <c r="N122" i="1" s="1"/>
  <c r="O122" i="1" s="1"/>
  <c r="N123" i="1" s="1"/>
  <c r="O123" i="1" s="1"/>
  <c r="N124" i="1" s="1"/>
  <c r="O124" i="1" s="1"/>
  <c r="N125" i="1" s="1"/>
  <c r="O125" i="1" s="1"/>
  <c r="N126" i="1" s="1"/>
  <c r="O126" i="1" s="1"/>
  <c r="N127" i="1" s="1"/>
  <c r="O127" i="1" s="1"/>
  <c r="N128" i="1" s="1"/>
  <c r="O128" i="1" s="1"/>
  <c r="N129" i="1" s="1"/>
  <c r="O129" i="1" s="1"/>
  <c r="N130" i="1" s="1"/>
  <c r="O130" i="1" s="1"/>
  <c r="N131" i="1" s="1"/>
  <c r="O131" i="1" s="1"/>
  <c r="N132" i="1" s="1"/>
  <c r="O132" i="1" s="1"/>
  <c r="N133" i="1" s="1"/>
  <c r="O133" i="1" s="1"/>
  <c r="N134" i="1" s="1"/>
  <c r="O134" i="1" s="1"/>
  <c r="N135" i="1" s="1"/>
  <c r="O135" i="1" s="1"/>
  <c r="N136" i="1" s="1"/>
  <c r="O136" i="1" s="1"/>
  <c r="N137" i="1" s="1"/>
  <c r="O137" i="1" s="1"/>
  <c r="N138" i="1" s="1"/>
  <c r="O138" i="1" s="1"/>
  <c r="N139" i="1" s="1"/>
  <c r="O139" i="1" s="1"/>
  <c r="N140" i="1" s="1"/>
  <c r="O140" i="1" s="1"/>
  <c r="N141" i="1" s="1"/>
  <c r="O141" i="1" s="1"/>
  <c r="N142" i="1" s="1"/>
  <c r="O142" i="1" s="1"/>
  <c r="N143" i="1" s="1"/>
  <c r="O143" i="1" s="1"/>
  <c r="N144" i="1" s="1"/>
  <c r="O144" i="1" s="1"/>
  <c r="N145" i="1" s="1"/>
  <c r="O145" i="1" s="1"/>
  <c r="N146" i="1" s="1"/>
  <c r="O146" i="1" s="1"/>
  <c r="N147" i="1" s="1"/>
  <c r="O147" i="1" s="1"/>
  <c r="N148" i="1" s="1"/>
  <c r="O148" i="1" s="1"/>
  <c r="N149" i="1" s="1"/>
  <c r="O149" i="1" s="1"/>
  <c r="N150" i="1" s="1"/>
  <c r="O150" i="1" s="1"/>
  <c r="N151" i="1" s="1"/>
  <c r="O151" i="1" s="1"/>
  <c r="N152" i="1" s="1"/>
  <c r="O152" i="1" s="1"/>
  <c r="N153" i="1" s="1"/>
  <c r="O153" i="1" s="1"/>
  <c r="N154" i="1" s="1"/>
  <c r="O154" i="1" s="1"/>
  <c r="N155" i="1" s="1"/>
  <c r="O155" i="1" s="1"/>
  <c r="N156" i="1" s="1"/>
  <c r="O156" i="1" s="1"/>
  <c r="N157" i="1" s="1"/>
  <c r="O157" i="1" s="1"/>
  <c r="N158" i="1" s="1"/>
  <c r="O158" i="1" s="1"/>
  <c r="N159" i="1" s="1"/>
  <c r="O159" i="1" s="1"/>
  <c r="N160" i="1" s="1"/>
  <c r="O160" i="1" s="1"/>
  <c r="N161" i="1" s="1"/>
  <c r="O161" i="1" s="1"/>
  <c r="N162" i="1" s="1"/>
  <c r="O162" i="1" s="1"/>
  <c r="N163" i="1" s="1"/>
  <c r="O163" i="1" s="1"/>
  <c r="N164" i="1" s="1"/>
  <c r="O164" i="1" s="1"/>
  <c r="N165" i="1" s="1"/>
  <c r="O165" i="1" s="1"/>
  <c r="N166" i="1" s="1"/>
  <c r="O166" i="1" s="1"/>
  <c r="N167" i="1" s="1"/>
  <c r="O167" i="1" s="1"/>
  <c r="N168" i="1" s="1"/>
  <c r="O168" i="1" s="1"/>
  <c r="N169" i="1" s="1"/>
  <c r="O169" i="1" s="1"/>
  <c r="N170" i="1" s="1"/>
  <c r="O170" i="1" s="1"/>
  <c r="N171" i="1" s="1"/>
  <c r="O171" i="1" s="1"/>
  <c r="N172" i="1" s="1"/>
  <c r="O172" i="1" s="1"/>
  <c r="N173" i="1" s="1"/>
  <c r="O173" i="1" s="1"/>
  <c r="N174" i="1" s="1"/>
  <c r="O174" i="1" s="1"/>
  <c r="N175" i="1" s="1"/>
  <c r="O175" i="1" s="1"/>
  <c r="N176" i="1" s="1"/>
  <c r="O176" i="1" s="1"/>
  <c r="N177" i="1" s="1"/>
  <c r="O177" i="1" s="1"/>
  <c r="N178" i="1" s="1"/>
  <c r="O178" i="1" s="1"/>
  <c r="N179" i="1" s="1"/>
  <c r="O179" i="1" s="1"/>
  <c r="N180" i="1" s="1"/>
  <c r="O180" i="1" s="1"/>
  <c r="N181" i="1" s="1"/>
  <c r="O181" i="1" s="1"/>
  <c r="N182" i="1" s="1"/>
  <c r="O182" i="1" s="1"/>
  <c r="N183" i="1" s="1"/>
  <c r="O183" i="1" s="1"/>
  <c r="N184" i="1" s="1"/>
  <c r="O184" i="1" s="1"/>
  <c r="N185" i="1" s="1"/>
  <c r="O185" i="1" s="1"/>
  <c r="N186" i="1" s="1"/>
  <c r="O186" i="1" s="1"/>
  <c r="N187" i="1" s="1"/>
  <c r="O187" i="1" s="1"/>
  <c r="N188" i="1" s="1"/>
  <c r="O188" i="1" s="1"/>
  <c r="N189" i="1" s="1"/>
  <c r="O189" i="1" s="1"/>
  <c r="N190" i="1" s="1"/>
  <c r="O190" i="1" s="1"/>
  <c r="N191" i="1" s="1"/>
  <c r="O191" i="1" s="1"/>
  <c r="N192" i="1" s="1"/>
  <c r="O192" i="1" s="1"/>
  <c r="N193" i="1" s="1"/>
  <c r="O193" i="1" s="1"/>
  <c r="N194" i="1" s="1"/>
  <c r="O194" i="1" s="1"/>
  <c r="N195" i="1" s="1"/>
  <c r="O195" i="1" s="1"/>
  <c r="N196" i="1" s="1"/>
  <c r="O196" i="1" s="1"/>
  <c r="N197" i="1" s="1"/>
  <c r="O197" i="1" s="1"/>
  <c r="N198" i="1" s="1"/>
  <c r="O198" i="1" s="1"/>
  <c r="N199" i="1" s="1"/>
  <c r="O199" i="1" s="1"/>
  <c r="N200" i="1" s="1"/>
  <c r="O200" i="1" s="1"/>
  <c r="N201" i="1" s="1"/>
  <c r="O201" i="1" s="1"/>
  <c r="N202" i="1" s="1"/>
  <c r="O202" i="1" s="1"/>
  <c r="N203" i="1" s="1"/>
  <c r="O203" i="1" s="1"/>
  <c r="N204" i="1" s="1"/>
  <c r="O204" i="1" s="1"/>
  <c r="N205" i="1" s="1"/>
  <c r="O205" i="1" s="1"/>
  <c r="N206" i="1" s="1"/>
  <c r="O206" i="1" s="1"/>
  <c r="N207" i="1" s="1"/>
  <c r="O207" i="1" s="1"/>
  <c r="N208" i="1" s="1"/>
  <c r="O208" i="1" s="1"/>
  <c r="N209" i="1" s="1"/>
  <c r="O209" i="1" s="1"/>
  <c r="N210" i="1" s="1"/>
  <c r="O210" i="1" s="1"/>
  <c r="N211" i="1" s="1"/>
  <c r="O211" i="1" s="1"/>
  <c r="N212" i="1" s="1"/>
  <c r="O212" i="1" s="1"/>
  <c r="N213" i="1" s="1"/>
  <c r="O213" i="1" s="1"/>
  <c r="N214" i="1" s="1"/>
  <c r="O214" i="1" s="1"/>
  <c r="N215" i="1" s="1"/>
  <c r="O215" i="1" s="1"/>
  <c r="N216" i="1" s="1"/>
  <c r="O216" i="1" s="1"/>
  <c r="N217" i="1" s="1"/>
  <c r="O217" i="1" s="1"/>
  <c r="N218" i="1" s="1"/>
  <c r="O218" i="1" s="1"/>
  <c r="N219" i="1" s="1"/>
  <c r="O219" i="1" s="1"/>
  <c r="N220" i="1" s="1"/>
  <c r="O220" i="1" s="1"/>
  <c r="N221" i="1" s="1"/>
  <c r="O221" i="1" s="1"/>
  <c r="N222" i="1" s="1"/>
  <c r="O222" i="1" s="1"/>
  <c r="N223" i="1" s="1"/>
  <c r="O223" i="1" s="1"/>
  <c r="N224" i="1" s="1"/>
  <c r="O224" i="1" s="1"/>
  <c r="N225" i="1" s="1"/>
  <c r="O225" i="1" s="1"/>
  <c r="N226" i="1" s="1"/>
  <c r="O226" i="1" s="1"/>
  <c r="N227" i="1" s="1"/>
  <c r="O227" i="1" s="1"/>
  <c r="N228" i="1" s="1"/>
  <c r="O228" i="1" s="1"/>
  <c r="N229" i="1" s="1"/>
  <c r="O229" i="1" s="1"/>
  <c r="N230" i="1" s="1"/>
  <c r="O230" i="1" s="1"/>
  <c r="N231" i="1" s="1"/>
  <c r="O231" i="1" s="1"/>
  <c r="N232" i="1" s="1"/>
  <c r="O232" i="1" s="1"/>
  <c r="N233" i="1" s="1"/>
  <c r="O233" i="1" s="1"/>
  <c r="N234" i="1" s="1"/>
  <c r="O234" i="1" s="1"/>
  <c r="N235" i="1" s="1"/>
  <c r="O235" i="1" s="1"/>
  <c r="N236" i="1" s="1"/>
  <c r="O236" i="1" s="1"/>
  <c r="N237" i="1" s="1"/>
  <c r="O237" i="1" s="1"/>
  <c r="N238" i="1" s="1"/>
  <c r="O238" i="1" s="1"/>
  <c r="N239" i="1" s="1"/>
  <c r="O239" i="1" s="1"/>
  <c r="N240" i="1" s="1"/>
  <c r="O240" i="1" s="1"/>
  <c r="N241" i="1" s="1"/>
  <c r="O241" i="1" s="1"/>
  <c r="N242" i="1" s="1"/>
  <c r="O242" i="1" s="1"/>
  <c r="N243" i="1" s="1"/>
  <c r="O243" i="1" s="1"/>
  <c r="N244" i="1" s="1"/>
  <c r="O244" i="1" s="1"/>
  <c r="N245" i="1" s="1"/>
  <c r="O245" i="1" s="1"/>
  <c r="N246" i="1" s="1"/>
  <c r="O246" i="1" s="1"/>
  <c r="N247" i="1" s="1"/>
  <c r="O247" i="1" s="1"/>
  <c r="N248" i="1" s="1"/>
  <c r="O248" i="1" s="1"/>
  <c r="N249" i="1" s="1"/>
  <c r="O249" i="1" s="1"/>
  <c r="N250" i="1" s="1"/>
  <c r="O250" i="1" s="1"/>
  <c r="N251" i="1" s="1"/>
  <c r="O251" i="1" s="1"/>
  <c r="N252" i="1" s="1"/>
  <c r="O252" i="1" s="1"/>
  <c r="N253" i="1" s="1"/>
  <c r="O253" i="1" s="1"/>
  <c r="N254" i="1" s="1"/>
  <c r="O254" i="1" s="1"/>
  <c r="N255" i="1" s="1"/>
  <c r="O255" i="1" s="1"/>
  <c r="N256" i="1" s="1"/>
  <c r="O256" i="1" s="1"/>
  <c r="N257" i="1" s="1"/>
  <c r="O257" i="1" s="1"/>
  <c r="N258" i="1" s="1"/>
  <c r="O258" i="1" s="1"/>
  <c r="N259" i="1" s="1"/>
  <c r="O259" i="1" s="1"/>
  <c r="N260" i="1" s="1"/>
  <c r="O260" i="1" s="1"/>
  <c r="N261" i="1" s="1"/>
  <c r="O261" i="1" s="1"/>
  <c r="N262" i="1" s="1"/>
  <c r="O262" i="1" s="1"/>
  <c r="N263" i="1" s="1"/>
  <c r="O263" i="1" s="1"/>
  <c r="N264" i="1" s="1"/>
  <c r="O264" i="1" s="1"/>
  <c r="N265" i="1" s="1"/>
  <c r="O265" i="1" s="1"/>
  <c r="N266" i="1" s="1"/>
  <c r="O266" i="1" s="1"/>
  <c r="N267" i="1" s="1"/>
  <c r="O267" i="1" s="1"/>
  <c r="N268" i="1" s="1"/>
  <c r="O268" i="1" s="1"/>
  <c r="N269" i="1" s="1"/>
  <c r="O269" i="1" s="1"/>
  <c r="N270" i="1" s="1"/>
  <c r="O270" i="1" s="1"/>
  <c r="N271" i="1" s="1"/>
  <c r="O271" i="1" s="1"/>
  <c r="N272" i="1" s="1"/>
  <c r="O272" i="1" s="1"/>
  <c r="N273" i="1" s="1"/>
  <c r="O273" i="1" s="1"/>
  <c r="N274" i="1" s="1"/>
  <c r="O274" i="1" s="1"/>
  <c r="N275" i="1" s="1"/>
  <c r="O275" i="1" s="1"/>
  <c r="N276" i="1" s="1"/>
  <c r="O276" i="1" s="1"/>
  <c r="N277" i="1" s="1"/>
  <c r="O277" i="1" s="1"/>
  <c r="N278" i="1" s="1"/>
  <c r="O278" i="1" s="1"/>
  <c r="N279" i="1" s="1"/>
  <c r="O279" i="1" s="1"/>
  <c r="N280" i="1" s="1"/>
  <c r="O280" i="1" s="1"/>
  <c r="N281" i="1" s="1"/>
  <c r="O281" i="1" s="1"/>
  <c r="N282" i="1" s="1"/>
  <c r="O282" i="1" s="1"/>
  <c r="N283" i="1" s="1"/>
  <c r="O283" i="1" s="1"/>
  <c r="N284" i="1" s="1"/>
  <c r="O284" i="1" s="1"/>
  <c r="N285" i="1" s="1"/>
  <c r="O285" i="1" s="1"/>
  <c r="N286" i="1" s="1"/>
  <c r="O286" i="1" s="1"/>
  <c r="N287" i="1" s="1"/>
  <c r="O287" i="1" s="1"/>
  <c r="N288" i="1" s="1"/>
  <c r="O288" i="1" s="1"/>
  <c r="N289" i="1" s="1"/>
  <c r="O289" i="1" s="1"/>
  <c r="N290" i="1" s="1"/>
  <c r="O290" i="1" s="1"/>
  <c r="N291" i="1" s="1"/>
  <c r="O291" i="1" s="1"/>
  <c r="N292" i="1" s="1"/>
  <c r="O292" i="1" s="1"/>
  <c r="N293" i="1" s="1"/>
  <c r="O293" i="1" s="1"/>
  <c r="N294" i="1" s="1"/>
  <c r="O294" i="1" s="1"/>
  <c r="N295" i="1" s="1"/>
  <c r="O295" i="1" s="1"/>
  <c r="N296" i="1" s="1"/>
  <c r="O296" i="1" s="1"/>
  <c r="N297" i="1" s="1"/>
  <c r="O297" i="1" s="1"/>
  <c r="N298" i="1" s="1"/>
  <c r="O298" i="1" s="1"/>
  <c r="N299" i="1" s="1"/>
  <c r="O299" i="1" s="1"/>
  <c r="N300" i="1" s="1"/>
  <c r="O300" i="1" s="1"/>
  <c r="N301" i="1" s="1"/>
  <c r="O301" i="1" s="1"/>
  <c r="N302" i="1" s="1"/>
  <c r="O302" i="1" s="1"/>
  <c r="N303" i="1" s="1"/>
  <c r="O303" i="1" s="1"/>
  <c r="N304" i="1" s="1"/>
  <c r="O304" i="1" s="1"/>
  <c r="N305" i="1" s="1"/>
  <c r="O305" i="1" s="1"/>
  <c r="N306" i="1" s="1"/>
  <c r="O306" i="1" s="1"/>
  <c r="N307" i="1" s="1"/>
  <c r="O307" i="1" s="1"/>
  <c r="N308" i="1" s="1"/>
  <c r="O308" i="1" s="1"/>
  <c r="N309" i="1" s="1"/>
  <c r="O309" i="1" s="1"/>
  <c r="N310" i="1" s="1"/>
  <c r="O310" i="1" s="1"/>
  <c r="N311" i="1" s="1"/>
  <c r="O311" i="1" s="1"/>
  <c r="N312" i="1" s="1"/>
  <c r="O312" i="1" s="1"/>
  <c r="N313" i="1" s="1"/>
  <c r="O313" i="1" s="1"/>
  <c r="N314" i="1" s="1"/>
  <c r="O314" i="1" s="1"/>
  <c r="N315" i="1" s="1"/>
  <c r="O315" i="1" s="1"/>
  <c r="N316" i="1" s="1"/>
  <c r="O316" i="1" s="1"/>
  <c r="N317" i="1" s="1"/>
  <c r="O317" i="1" s="1"/>
  <c r="N318" i="1" s="1"/>
  <c r="O318" i="1" s="1"/>
  <c r="N319" i="1" s="1"/>
  <c r="O319" i="1" s="1"/>
  <c r="N320" i="1" s="1"/>
  <c r="O320" i="1" s="1"/>
  <c r="N321" i="1" s="1"/>
  <c r="O321" i="1" s="1"/>
  <c r="N322" i="1" s="1"/>
  <c r="O322" i="1" s="1"/>
  <c r="N323" i="1" s="1"/>
  <c r="O323" i="1" s="1"/>
  <c r="N324" i="1" s="1"/>
  <c r="O324" i="1" s="1"/>
  <c r="N325" i="1" s="1"/>
  <c r="O325" i="1" s="1"/>
  <c r="N326" i="1" s="1"/>
  <c r="O326" i="1" s="1"/>
  <c r="N327" i="1" s="1"/>
  <c r="O327" i="1" s="1"/>
  <c r="N328" i="1" s="1"/>
  <c r="O328" i="1" s="1"/>
  <c r="N329" i="1" s="1"/>
  <c r="O329" i="1" s="1"/>
  <c r="N330" i="1" s="1"/>
  <c r="O330" i="1" s="1"/>
  <c r="N331" i="1" s="1"/>
  <c r="O331" i="1" s="1"/>
  <c r="N332" i="1" s="1"/>
  <c r="O332" i="1" s="1"/>
  <c r="N333" i="1" s="1"/>
  <c r="O333" i="1" s="1"/>
  <c r="N334" i="1" s="1"/>
  <c r="O334" i="1" s="1"/>
  <c r="N335" i="1" s="1"/>
  <c r="O335" i="1" s="1"/>
  <c r="N336" i="1" s="1"/>
  <c r="O336" i="1" s="1"/>
  <c r="N337" i="1" s="1"/>
  <c r="O337" i="1" s="1"/>
  <c r="N338" i="1" s="1"/>
  <c r="O338" i="1" s="1"/>
  <c r="N339" i="1" s="1"/>
  <c r="O339" i="1" s="1"/>
  <c r="N340" i="1" s="1"/>
  <c r="O340" i="1" s="1"/>
  <c r="N341" i="1" s="1"/>
  <c r="O341" i="1" s="1"/>
  <c r="N342" i="1" s="1"/>
  <c r="O342" i="1" s="1"/>
  <c r="N343" i="1" s="1"/>
  <c r="O343" i="1" s="1"/>
  <c r="N344" i="1" s="1"/>
  <c r="O344" i="1" s="1"/>
  <c r="N345" i="1" s="1"/>
  <c r="O345" i="1" s="1"/>
  <c r="N346" i="1" s="1"/>
  <c r="O346" i="1" s="1"/>
  <c r="N347" i="1" s="1"/>
  <c r="O347" i="1" s="1"/>
  <c r="N348" i="1" s="1"/>
  <c r="O348" i="1" s="1"/>
  <c r="N349" i="1" s="1"/>
  <c r="O349" i="1" s="1"/>
  <c r="N350" i="1" s="1"/>
  <c r="O350" i="1" s="1"/>
  <c r="N351" i="1" s="1"/>
  <c r="O351" i="1" s="1"/>
  <c r="N352" i="1" s="1"/>
  <c r="O352" i="1" s="1"/>
  <c r="N353" i="1" s="1"/>
  <c r="O353" i="1" s="1"/>
  <c r="N354" i="1" s="1"/>
  <c r="O354" i="1" s="1"/>
  <c r="N355" i="1" s="1"/>
  <c r="O355" i="1" s="1"/>
  <c r="N356" i="1" s="1"/>
  <c r="O356" i="1" s="1"/>
  <c r="N357" i="1" s="1"/>
  <c r="O357" i="1" s="1"/>
  <c r="N358" i="1" s="1"/>
  <c r="O358" i="1" s="1"/>
  <c r="N359" i="1" s="1"/>
  <c r="O359" i="1" s="1"/>
  <c r="N360" i="1" s="1"/>
  <c r="O360" i="1" s="1"/>
  <c r="N361" i="1" s="1"/>
  <c r="O361" i="1" s="1"/>
  <c r="N362" i="1" s="1"/>
  <c r="O362" i="1" s="1"/>
  <c r="N363" i="1" s="1"/>
  <c r="O363" i="1" s="1"/>
  <c r="N364" i="1" s="1"/>
  <c r="O364" i="1" s="1"/>
  <c r="N365" i="1" s="1"/>
  <c r="O365" i="1" s="1"/>
  <c r="N366" i="1" s="1"/>
  <c r="O366" i="1" s="1"/>
  <c r="N367" i="1" s="1"/>
  <c r="O367" i="1" s="1"/>
  <c r="N368" i="1" s="1"/>
  <c r="O368" i="1" s="1"/>
  <c r="N369" i="1" s="1"/>
  <c r="O369" i="1" s="1"/>
  <c r="N370" i="1" s="1"/>
  <c r="O370" i="1" s="1"/>
  <c r="N371" i="1" s="1"/>
  <c r="O371" i="1" s="1"/>
  <c r="N372" i="1" s="1"/>
  <c r="O372" i="1" s="1"/>
  <c r="N373" i="1" s="1"/>
  <c r="O373" i="1" s="1"/>
  <c r="N374" i="1" s="1"/>
  <c r="O374" i="1" s="1"/>
  <c r="N375" i="1" s="1"/>
  <c r="O375" i="1" s="1"/>
  <c r="N376" i="1" s="1"/>
  <c r="O376" i="1" s="1"/>
  <c r="N377" i="1" s="1"/>
  <c r="O377" i="1" s="1"/>
  <c r="N378" i="1" s="1"/>
  <c r="O378" i="1" s="1"/>
  <c r="N379" i="1" s="1"/>
  <c r="O379" i="1" s="1"/>
  <c r="N380" i="1" s="1"/>
  <c r="O380" i="1" s="1"/>
  <c r="N381" i="1" s="1"/>
  <c r="O381" i="1" s="1"/>
  <c r="N382" i="1" s="1"/>
  <c r="O382" i="1" s="1"/>
  <c r="N383" i="1" s="1"/>
  <c r="O383" i="1" s="1"/>
  <c r="N384" i="1" s="1"/>
  <c r="O384" i="1" s="1"/>
  <c r="N385" i="1" s="1"/>
  <c r="O385" i="1" s="1"/>
  <c r="N386" i="1" s="1"/>
  <c r="O386" i="1" s="1"/>
  <c r="N387" i="1" s="1"/>
  <c r="O387" i="1" s="1"/>
  <c r="N388" i="1" s="1"/>
  <c r="O388" i="1" s="1"/>
  <c r="N389" i="1" s="1"/>
  <c r="O389" i="1" s="1"/>
  <c r="N390" i="1" s="1"/>
  <c r="O390" i="1" s="1"/>
  <c r="E31" i="1"/>
  <c r="D31" i="1"/>
  <c r="H31" i="1"/>
  <c r="F31" i="1" l="1"/>
  <c r="G31" i="1"/>
  <c r="C32" i="1" s="1"/>
  <c r="H32" i="1" l="1"/>
  <c r="E32" i="1"/>
  <c r="D32" i="1"/>
  <c r="F32" i="1" l="1"/>
  <c r="G32" i="1"/>
  <c r="C33" i="1" l="1"/>
  <c r="H33" i="1" l="1"/>
  <c r="E33" i="1"/>
  <c r="D33" i="1"/>
  <c r="F33" i="1" l="1"/>
  <c r="G33" i="1"/>
  <c r="C34" i="1" l="1"/>
  <c r="H34" i="1" l="1"/>
  <c r="E34" i="1"/>
  <c r="D34" i="1"/>
  <c r="F34" i="1" l="1"/>
  <c r="G34" i="1"/>
  <c r="C35" i="1" l="1"/>
  <c r="H35" i="1" l="1"/>
  <c r="E35" i="1"/>
  <c r="D35" i="1"/>
  <c r="F35" i="1" l="1"/>
  <c r="G35" i="1"/>
  <c r="C36" i="1" l="1"/>
  <c r="H36" i="1" l="1"/>
  <c r="E36" i="1"/>
  <c r="D36" i="1"/>
  <c r="F36" i="1" l="1"/>
  <c r="G36" i="1"/>
  <c r="C37" i="1" l="1"/>
  <c r="H37" i="1" l="1"/>
  <c r="E37" i="1"/>
  <c r="D37" i="1"/>
  <c r="F37" i="1" l="1"/>
  <c r="G37" i="1"/>
  <c r="C38" i="1" l="1"/>
  <c r="H38" i="1" l="1"/>
  <c r="E38" i="1"/>
  <c r="D38" i="1"/>
  <c r="F38" i="1" l="1"/>
  <c r="G38" i="1"/>
  <c r="C39" i="1" l="1"/>
  <c r="H39" i="1" l="1"/>
  <c r="E39" i="1"/>
  <c r="D39" i="1"/>
  <c r="F39" i="1" l="1"/>
  <c r="G39" i="1"/>
  <c r="C40" i="1" l="1"/>
  <c r="H40" i="1" l="1"/>
  <c r="E40" i="1"/>
  <c r="D40" i="1"/>
  <c r="F40" i="1" l="1"/>
  <c r="G40" i="1"/>
  <c r="C41" i="1" l="1"/>
  <c r="H41" i="1" l="1"/>
  <c r="E41" i="1"/>
  <c r="D41" i="1"/>
  <c r="F41" i="1" l="1"/>
  <c r="G41" i="1"/>
  <c r="C42" i="1" l="1"/>
  <c r="H42" i="1" l="1"/>
  <c r="E42" i="1"/>
  <c r="D42" i="1"/>
  <c r="F42" i="1" l="1"/>
  <c r="G42" i="1"/>
  <c r="C43" i="1" l="1"/>
  <c r="H43" i="1" l="1"/>
  <c r="E43" i="1"/>
  <c r="D43" i="1"/>
  <c r="F43" i="1" l="1"/>
  <c r="G43" i="1"/>
  <c r="C44" i="1" l="1"/>
  <c r="H44" i="1" l="1"/>
  <c r="E44" i="1"/>
  <c r="D44" i="1"/>
  <c r="F44" i="1" l="1"/>
  <c r="G44" i="1"/>
  <c r="C45" i="1" l="1"/>
  <c r="H45" i="1" l="1"/>
  <c r="E45" i="1"/>
  <c r="D45" i="1"/>
  <c r="F45" i="1" l="1"/>
  <c r="G45" i="1"/>
  <c r="C46" i="1" l="1"/>
  <c r="H46" i="1" l="1"/>
  <c r="E46" i="1"/>
  <c r="D46" i="1"/>
  <c r="F46" i="1" l="1"/>
  <c r="G46" i="1"/>
  <c r="C47" i="1" l="1"/>
  <c r="H47" i="1" l="1"/>
  <c r="E47" i="1"/>
  <c r="D47" i="1"/>
  <c r="F47" i="1" l="1"/>
  <c r="G47" i="1"/>
  <c r="C48" i="1" l="1"/>
  <c r="H48" i="1" l="1"/>
  <c r="E48" i="1"/>
  <c r="D48" i="1"/>
  <c r="F48" i="1" l="1"/>
  <c r="G48" i="1"/>
  <c r="C49" i="1" l="1"/>
  <c r="H49" i="1" l="1"/>
  <c r="E49" i="1"/>
  <c r="D49" i="1"/>
  <c r="F49" i="1" l="1"/>
  <c r="G49" i="1"/>
  <c r="C50" i="1" l="1"/>
  <c r="H50" i="1" l="1"/>
  <c r="E50" i="1"/>
  <c r="D50" i="1"/>
  <c r="F50" i="1" l="1"/>
  <c r="G50" i="1"/>
  <c r="C51" i="1" l="1"/>
  <c r="H51" i="1" l="1"/>
  <c r="E51" i="1"/>
  <c r="D51" i="1"/>
  <c r="F51" i="1" l="1"/>
  <c r="G51" i="1"/>
  <c r="C52" i="1" l="1"/>
  <c r="H52" i="1" l="1"/>
  <c r="E52" i="1"/>
  <c r="D52" i="1"/>
  <c r="F52" i="1" l="1"/>
  <c r="G52" i="1"/>
  <c r="C53" i="1" l="1"/>
  <c r="H53" i="1" l="1"/>
  <c r="E53" i="1"/>
  <c r="D53" i="1"/>
  <c r="F53" i="1" l="1"/>
  <c r="G53" i="1"/>
  <c r="C54" i="1" l="1"/>
  <c r="H54" i="1" l="1"/>
  <c r="E54" i="1"/>
  <c r="D54" i="1"/>
  <c r="F54" i="1" l="1"/>
  <c r="G54" i="1"/>
  <c r="C55" i="1" l="1"/>
  <c r="H55" i="1" l="1"/>
  <c r="E55" i="1"/>
  <c r="D55" i="1"/>
  <c r="F55" i="1" l="1"/>
  <c r="G55" i="1"/>
  <c r="C56" i="1" l="1"/>
  <c r="H56" i="1" l="1"/>
  <c r="E56" i="1"/>
  <c r="D56" i="1"/>
  <c r="F56" i="1" l="1"/>
  <c r="G56" i="1"/>
  <c r="C57" i="1" l="1"/>
  <c r="H57" i="1" l="1"/>
  <c r="E57" i="1"/>
  <c r="D57" i="1"/>
  <c r="F57" i="1" l="1"/>
  <c r="G57" i="1"/>
  <c r="C58" i="1" l="1"/>
  <c r="H58" i="1" l="1"/>
  <c r="E58" i="1"/>
  <c r="D58" i="1"/>
  <c r="F58" i="1" l="1"/>
  <c r="G58" i="1"/>
  <c r="C59" i="1" l="1"/>
  <c r="H59" i="1" l="1"/>
  <c r="E59" i="1"/>
  <c r="D59" i="1"/>
  <c r="F59" i="1" l="1"/>
  <c r="G59" i="1"/>
  <c r="C60" i="1" l="1"/>
  <c r="H60" i="1" l="1"/>
  <c r="E60" i="1"/>
  <c r="D60" i="1"/>
  <c r="F60" i="1" l="1"/>
  <c r="G60" i="1"/>
  <c r="C61" i="1" l="1"/>
  <c r="H61" i="1" l="1"/>
  <c r="E61" i="1"/>
  <c r="D61" i="1"/>
  <c r="F61" i="1" l="1"/>
  <c r="G61" i="1"/>
  <c r="C62" i="1" l="1"/>
  <c r="H62" i="1" l="1"/>
  <c r="E62" i="1"/>
  <c r="D62" i="1"/>
  <c r="F62" i="1" l="1"/>
  <c r="G62" i="1"/>
  <c r="C63" i="1" l="1"/>
  <c r="H63" i="1" l="1"/>
  <c r="E63" i="1"/>
  <c r="D63" i="1"/>
  <c r="F63" i="1" l="1"/>
  <c r="G63" i="1"/>
  <c r="C64" i="1" l="1"/>
  <c r="H64" i="1" l="1"/>
  <c r="E64" i="1"/>
  <c r="D64" i="1"/>
  <c r="F64" i="1" l="1"/>
  <c r="G64" i="1"/>
  <c r="C65" i="1" l="1"/>
  <c r="H65" i="1" l="1"/>
  <c r="E65" i="1"/>
  <c r="D65" i="1"/>
  <c r="F65" i="1" l="1"/>
  <c r="G65" i="1"/>
  <c r="C66" i="1" l="1"/>
  <c r="H66" i="1" l="1"/>
  <c r="E66" i="1"/>
  <c r="D66" i="1"/>
  <c r="F66" i="1" l="1"/>
  <c r="G66" i="1"/>
  <c r="C67" i="1" l="1"/>
  <c r="H67" i="1" l="1"/>
  <c r="E67" i="1"/>
  <c r="D67" i="1"/>
  <c r="F67" i="1" l="1"/>
  <c r="G67" i="1"/>
  <c r="C68" i="1" l="1"/>
  <c r="H68" i="1" l="1"/>
  <c r="E68" i="1"/>
  <c r="D68" i="1"/>
  <c r="F68" i="1" l="1"/>
  <c r="G68" i="1"/>
  <c r="C69" i="1" l="1"/>
  <c r="H69" i="1" l="1"/>
  <c r="E69" i="1"/>
  <c r="D69" i="1"/>
  <c r="F69" i="1" l="1"/>
  <c r="G69" i="1"/>
  <c r="C70" i="1" l="1"/>
  <c r="H70" i="1" l="1"/>
  <c r="E70" i="1"/>
  <c r="D70" i="1"/>
  <c r="F70" i="1" l="1"/>
  <c r="G70" i="1"/>
  <c r="C71" i="1" l="1"/>
  <c r="H71" i="1" l="1"/>
  <c r="E71" i="1"/>
  <c r="D71" i="1"/>
  <c r="F71" i="1" l="1"/>
  <c r="G71" i="1"/>
  <c r="C72" i="1" l="1"/>
  <c r="H72" i="1" l="1"/>
  <c r="E72" i="1"/>
  <c r="D72" i="1"/>
  <c r="F72" i="1" l="1"/>
  <c r="G72" i="1"/>
  <c r="C73" i="1" l="1"/>
  <c r="H73" i="1" l="1"/>
  <c r="E73" i="1"/>
  <c r="D73" i="1"/>
  <c r="F73" i="1" l="1"/>
  <c r="G73" i="1"/>
  <c r="C74" i="1" l="1"/>
  <c r="H74" i="1" l="1"/>
  <c r="E74" i="1"/>
  <c r="D74" i="1"/>
  <c r="F74" i="1" l="1"/>
  <c r="G74" i="1"/>
  <c r="C75" i="1" l="1"/>
  <c r="H75" i="1" l="1"/>
  <c r="E75" i="1"/>
  <c r="D75" i="1"/>
  <c r="F75" i="1" l="1"/>
  <c r="G75" i="1"/>
  <c r="C76" i="1" l="1"/>
  <c r="H76" i="1" l="1"/>
  <c r="E76" i="1"/>
  <c r="D76" i="1"/>
  <c r="F76" i="1" l="1"/>
  <c r="G76" i="1"/>
  <c r="C77" i="1" l="1"/>
  <c r="H77" i="1" l="1"/>
  <c r="E77" i="1"/>
  <c r="D77" i="1"/>
  <c r="F77" i="1" l="1"/>
  <c r="G77" i="1"/>
  <c r="C78" i="1" l="1"/>
  <c r="H78" i="1" l="1"/>
  <c r="E78" i="1"/>
  <c r="D78" i="1"/>
  <c r="F78" i="1" l="1"/>
  <c r="G78" i="1"/>
  <c r="C79" i="1" l="1"/>
  <c r="H79" i="1" l="1"/>
  <c r="E79" i="1"/>
  <c r="D79" i="1"/>
  <c r="F79" i="1" l="1"/>
  <c r="G79" i="1"/>
  <c r="C80" i="1" l="1"/>
  <c r="H80" i="1" l="1"/>
  <c r="E80" i="1"/>
  <c r="D80" i="1"/>
  <c r="F80" i="1" l="1"/>
  <c r="G80" i="1"/>
  <c r="C81" i="1" l="1"/>
  <c r="H81" i="1" l="1"/>
  <c r="E81" i="1"/>
  <c r="D81" i="1"/>
  <c r="F81" i="1" l="1"/>
  <c r="G81" i="1"/>
  <c r="C82" i="1" l="1"/>
  <c r="H82" i="1" l="1"/>
  <c r="E82" i="1"/>
  <c r="D82" i="1"/>
  <c r="F82" i="1" l="1"/>
  <c r="G82" i="1"/>
  <c r="C83" i="1" l="1"/>
  <c r="H83" i="1" l="1"/>
  <c r="E83" i="1"/>
  <c r="D83" i="1"/>
  <c r="F83" i="1" l="1"/>
  <c r="G83" i="1"/>
  <c r="C84" i="1" l="1"/>
  <c r="H84" i="1" l="1"/>
  <c r="E84" i="1"/>
  <c r="D84" i="1"/>
  <c r="F84" i="1" l="1"/>
  <c r="G84" i="1"/>
  <c r="C85" i="1" l="1"/>
  <c r="H85" i="1" l="1"/>
  <c r="E85" i="1"/>
  <c r="D85" i="1"/>
  <c r="F85" i="1" l="1"/>
  <c r="G85" i="1"/>
  <c r="C86" i="1" l="1"/>
  <c r="H86" i="1" l="1"/>
  <c r="E86" i="1"/>
  <c r="D86" i="1"/>
  <c r="F86" i="1" l="1"/>
  <c r="G86" i="1"/>
  <c r="C87" i="1" l="1"/>
  <c r="H87" i="1" l="1"/>
  <c r="E87" i="1"/>
  <c r="D87" i="1"/>
  <c r="F87" i="1" l="1"/>
  <c r="G87" i="1"/>
  <c r="C88" i="1" l="1"/>
  <c r="H88" i="1" l="1"/>
  <c r="E88" i="1"/>
  <c r="D88" i="1"/>
  <c r="F88" i="1" l="1"/>
  <c r="G88" i="1"/>
  <c r="C89" i="1" l="1"/>
  <c r="H89" i="1" l="1"/>
  <c r="E89" i="1"/>
  <c r="D89" i="1"/>
  <c r="F89" i="1" l="1"/>
  <c r="G89" i="1"/>
  <c r="C90" i="1" l="1"/>
  <c r="H90" i="1" l="1"/>
  <c r="E90" i="1"/>
  <c r="D90" i="1"/>
  <c r="F90" i="1" l="1"/>
  <c r="G90" i="1"/>
  <c r="C91" i="1" l="1"/>
  <c r="H91" i="1" l="1"/>
  <c r="E91" i="1"/>
  <c r="D91" i="1"/>
  <c r="F91" i="1" l="1"/>
  <c r="G91" i="1"/>
  <c r="C92" i="1" l="1"/>
  <c r="H92" i="1" l="1"/>
  <c r="E92" i="1"/>
  <c r="D92" i="1"/>
  <c r="F92" i="1" l="1"/>
  <c r="G92" i="1"/>
  <c r="C93" i="1" l="1"/>
  <c r="H93" i="1" l="1"/>
  <c r="E93" i="1"/>
  <c r="D93" i="1"/>
  <c r="F93" i="1" l="1"/>
  <c r="G93" i="1"/>
  <c r="C94" i="1" l="1"/>
  <c r="H94" i="1" l="1"/>
  <c r="E94" i="1"/>
  <c r="D94" i="1"/>
  <c r="F94" i="1" l="1"/>
  <c r="G94" i="1"/>
  <c r="C95" i="1" l="1"/>
  <c r="H95" i="1" l="1"/>
  <c r="E95" i="1"/>
  <c r="D95" i="1"/>
  <c r="F95" i="1" l="1"/>
  <c r="G95" i="1"/>
  <c r="C96" i="1" l="1"/>
  <c r="H96" i="1" l="1"/>
  <c r="E96" i="1"/>
  <c r="D96" i="1"/>
  <c r="F96" i="1" l="1"/>
  <c r="G96" i="1"/>
  <c r="C97" i="1" l="1"/>
  <c r="H97" i="1" l="1"/>
  <c r="E97" i="1"/>
  <c r="D97" i="1"/>
  <c r="F97" i="1" l="1"/>
  <c r="G97" i="1"/>
  <c r="C98" i="1" l="1"/>
  <c r="H98" i="1" l="1"/>
  <c r="E98" i="1"/>
  <c r="D98" i="1"/>
  <c r="F98" i="1" l="1"/>
  <c r="G98" i="1"/>
  <c r="C99" i="1" l="1"/>
  <c r="H99" i="1" l="1"/>
  <c r="E99" i="1"/>
  <c r="D99" i="1"/>
  <c r="F99" i="1" l="1"/>
  <c r="G99" i="1"/>
  <c r="C100" i="1" l="1"/>
  <c r="H100" i="1" l="1"/>
  <c r="E100" i="1"/>
  <c r="D100" i="1"/>
  <c r="F100" i="1" l="1"/>
  <c r="G100" i="1"/>
  <c r="C101" i="1" l="1"/>
  <c r="H101" i="1" l="1"/>
  <c r="E101" i="1"/>
  <c r="D101" i="1"/>
  <c r="F101" i="1" l="1"/>
  <c r="G101" i="1"/>
  <c r="C102" i="1" l="1"/>
  <c r="H102" i="1" l="1"/>
  <c r="E102" i="1"/>
  <c r="D102" i="1"/>
  <c r="F102" i="1" l="1"/>
  <c r="G102" i="1"/>
  <c r="C103" i="1" l="1"/>
  <c r="H103" i="1" l="1"/>
  <c r="E103" i="1"/>
  <c r="D103" i="1"/>
  <c r="F103" i="1" l="1"/>
  <c r="G103" i="1"/>
  <c r="C104" i="1" l="1"/>
  <c r="H104" i="1" l="1"/>
  <c r="E104" i="1"/>
  <c r="D104" i="1"/>
  <c r="F104" i="1" l="1"/>
  <c r="G104" i="1"/>
  <c r="C105" i="1" l="1"/>
  <c r="H105" i="1" l="1"/>
  <c r="E105" i="1"/>
  <c r="D105" i="1"/>
  <c r="F105" i="1" l="1"/>
  <c r="G105" i="1"/>
  <c r="C106" i="1" l="1"/>
  <c r="H106" i="1" l="1"/>
  <c r="E106" i="1"/>
  <c r="D106" i="1"/>
  <c r="F106" i="1" l="1"/>
  <c r="G106" i="1"/>
  <c r="C107" i="1" l="1"/>
  <c r="H107" i="1" l="1"/>
  <c r="E107" i="1"/>
  <c r="D107" i="1"/>
  <c r="F107" i="1" l="1"/>
  <c r="G107" i="1"/>
  <c r="C108" i="1" l="1"/>
  <c r="H108" i="1" l="1"/>
  <c r="E108" i="1"/>
  <c r="D108" i="1"/>
  <c r="F108" i="1" l="1"/>
  <c r="G108" i="1"/>
  <c r="C109" i="1" l="1"/>
  <c r="H109" i="1" l="1"/>
  <c r="E109" i="1"/>
  <c r="D109" i="1"/>
  <c r="F109" i="1" l="1"/>
  <c r="G109" i="1"/>
  <c r="C110" i="1" l="1"/>
  <c r="H110" i="1" l="1"/>
  <c r="E110" i="1"/>
  <c r="D110" i="1"/>
  <c r="F110" i="1" l="1"/>
  <c r="G110" i="1"/>
  <c r="C111" i="1" l="1"/>
  <c r="H111" i="1" l="1"/>
  <c r="E111" i="1"/>
  <c r="D111" i="1"/>
  <c r="F111" i="1" l="1"/>
  <c r="G111" i="1"/>
  <c r="C112" i="1" l="1"/>
  <c r="H112" i="1" l="1"/>
  <c r="E112" i="1"/>
  <c r="D112" i="1"/>
  <c r="F112" i="1" l="1"/>
  <c r="G112" i="1"/>
  <c r="C113" i="1" l="1"/>
  <c r="H113" i="1" l="1"/>
  <c r="E113" i="1"/>
  <c r="D113" i="1"/>
  <c r="F113" i="1" l="1"/>
  <c r="G113" i="1"/>
  <c r="C114" i="1" l="1"/>
  <c r="H114" i="1" l="1"/>
  <c r="E114" i="1"/>
  <c r="D114" i="1"/>
  <c r="F114" i="1" l="1"/>
  <c r="G114" i="1"/>
  <c r="C115" i="1" l="1"/>
  <c r="H115" i="1" l="1"/>
  <c r="E115" i="1"/>
  <c r="D115" i="1"/>
  <c r="F115" i="1" l="1"/>
  <c r="G115" i="1"/>
  <c r="C116" i="1" l="1"/>
  <c r="H116" i="1" l="1"/>
  <c r="E116" i="1"/>
  <c r="D116" i="1"/>
  <c r="F116" i="1" l="1"/>
  <c r="G116" i="1"/>
  <c r="C117" i="1" l="1"/>
  <c r="H117" i="1" l="1"/>
  <c r="E117" i="1"/>
  <c r="D117" i="1"/>
  <c r="F117" i="1" l="1"/>
  <c r="G117" i="1"/>
  <c r="C118" i="1" l="1"/>
  <c r="H118" i="1" l="1"/>
  <c r="E118" i="1"/>
  <c r="D118" i="1"/>
  <c r="F118" i="1" l="1"/>
  <c r="G118" i="1"/>
  <c r="C119" i="1" l="1"/>
  <c r="H119" i="1" l="1"/>
  <c r="E119" i="1"/>
  <c r="D119" i="1"/>
  <c r="F119" i="1" l="1"/>
  <c r="G119" i="1"/>
  <c r="C120" i="1" l="1"/>
  <c r="H120" i="1" l="1"/>
  <c r="E120" i="1"/>
  <c r="D120" i="1"/>
  <c r="F120" i="1" l="1"/>
  <c r="G120" i="1"/>
  <c r="C121" i="1" l="1"/>
  <c r="H121" i="1" l="1"/>
  <c r="E121" i="1"/>
  <c r="D121" i="1"/>
  <c r="F121" i="1" l="1"/>
  <c r="G121" i="1"/>
  <c r="C122" i="1" l="1"/>
  <c r="H122" i="1" l="1"/>
  <c r="E122" i="1"/>
  <c r="D122" i="1"/>
  <c r="F122" i="1" l="1"/>
  <c r="G122" i="1"/>
  <c r="C123" i="1" l="1"/>
  <c r="H123" i="1" l="1"/>
  <c r="E123" i="1"/>
  <c r="D123" i="1"/>
  <c r="F123" i="1" l="1"/>
  <c r="G123" i="1"/>
  <c r="C124" i="1" l="1"/>
  <c r="H124" i="1" l="1"/>
  <c r="E124" i="1"/>
  <c r="D124" i="1"/>
  <c r="F124" i="1" l="1"/>
  <c r="G124" i="1"/>
  <c r="C125" i="1" l="1"/>
  <c r="H125" i="1" l="1"/>
  <c r="E125" i="1"/>
  <c r="D125" i="1"/>
  <c r="F125" i="1" l="1"/>
  <c r="G125" i="1"/>
  <c r="C126" i="1" l="1"/>
  <c r="H126" i="1" l="1"/>
  <c r="E126" i="1"/>
  <c r="D126" i="1"/>
  <c r="F126" i="1" l="1"/>
  <c r="G126" i="1"/>
  <c r="C127" i="1" l="1"/>
  <c r="H127" i="1" l="1"/>
  <c r="E127" i="1"/>
  <c r="D127" i="1"/>
  <c r="F127" i="1" l="1"/>
  <c r="G127" i="1"/>
  <c r="C128" i="1" l="1"/>
  <c r="H128" i="1" l="1"/>
  <c r="E128" i="1"/>
  <c r="D128" i="1"/>
  <c r="F128" i="1" l="1"/>
  <c r="G128" i="1"/>
  <c r="C129" i="1" l="1"/>
  <c r="H129" i="1" l="1"/>
  <c r="E129" i="1"/>
  <c r="D129" i="1"/>
  <c r="F129" i="1" l="1"/>
  <c r="G129" i="1"/>
  <c r="C130" i="1" l="1"/>
  <c r="H130" i="1" l="1"/>
  <c r="E130" i="1"/>
  <c r="D130" i="1"/>
  <c r="F130" i="1" l="1"/>
  <c r="G130" i="1"/>
  <c r="C131" i="1" l="1"/>
  <c r="H131" i="1" l="1"/>
  <c r="E131" i="1"/>
  <c r="D131" i="1"/>
  <c r="F131" i="1" l="1"/>
  <c r="G131" i="1"/>
  <c r="C132" i="1" l="1"/>
  <c r="H132" i="1" l="1"/>
  <c r="E132" i="1"/>
  <c r="D132" i="1"/>
  <c r="F132" i="1" l="1"/>
  <c r="G132" i="1"/>
  <c r="C133" i="1" l="1"/>
  <c r="H133" i="1" l="1"/>
  <c r="E133" i="1"/>
  <c r="D133" i="1"/>
  <c r="F133" i="1" l="1"/>
  <c r="G133" i="1"/>
  <c r="C134" i="1" l="1"/>
  <c r="H134" i="1" l="1"/>
  <c r="E134" i="1"/>
  <c r="D134" i="1"/>
  <c r="F134" i="1" l="1"/>
  <c r="G134" i="1"/>
  <c r="C135" i="1" l="1"/>
  <c r="H135" i="1" l="1"/>
  <c r="E135" i="1"/>
  <c r="D135" i="1"/>
  <c r="F135" i="1" l="1"/>
  <c r="G135" i="1"/>
  <c r="C136" i="1" l="1"/>
  <c r="H136" i="1" l="1"/>
  <c r="E136" i="1"/>
  <c r="D136" i="1"/>
  <c r="F136" i="1" l="1"/>
  <c r="G136" i="1"/>
  <c r="C137" i="1" l="1"/>
  <c r="H137" i="1" l="1"/>
  <c r="E137" i="1"/>
  <c r="D137" i="1"/>
  <c r="F137" i="1" l="1"/>
  <c r="G137" i="1"/>
  <c r="C138" i="1" l="1"/>
  <c r="H138" i="1" l="1"/>
  <c r="E138" i="1"/>
  <c r="D138" i="1"/>
  <c r="F138" i="1" l="1"/>
  <c r="G138" i="1"/>
  <c r="C139" i="1" l="1"/>
  <c r="H139" i="1" l="1"/>
  <c r="E139" i="1"/>
  <c r="D139" i="1"/>
  <c r="F139" i="1" l="1"/>
  <c r="G139" i="1"/>
  <c r="C140" i="1" l="1"/>
  <c r="H140" i="1" l="1"/>
  <c r="E140" i="1"/>
  <c r="D140" i="1"/>
  <c r="F140" i="1" l="1"/>
  <c r="G140" i="1"/>
  <c r="C141" i="1" l="1"/>
  <c r="H141" i="1" l="1"/>
  <c r="E141" i="1"/>
  <c r="D141" i="1"/>
  <c r="F141" i="1" l="1"/>
  <c r="G141" i="1"/>
  <c r="C142" i="1" l="1"/>
  <c r="H142" i="1" l="1"/>
  <c r="E142" i="1"/>
  <c r="D142" i="1"/>
  <c r="F142" i="1" l="1"/>
  <c r="G142" i="1"/>
  <c r="C143" i="1" l="1"/>
  <c r="H143" i="1" l="1"/>
  <c r="E143" i="1"/>
  <c r="D143" i="1"/>
  <c r="F143" i="1" l="1"/>
  <c r="G143" i="1"/>
  <c r="C144" i="1" l="1"/>
  <c r="H144" i="1" l="1"/>
  <c r="E144" i="1"/>
  <c r="D144" i="1"/>
  <c r="F144" i="1" l="1"/>
  <c r="G144" i="1"/>
  <c r="C145" i="1" l="1"/>
  <c r="H145" i="1" l="1"/>
  <c r="E145" i="1"/>
  <c r="D145" i="1"/>
  <c r="F145" i="1" l="1"/>
  <c r="G145" i="1"/>
  <c r="C146" i="1" l="1"/>
  <c r="H146" i="1" l="1"/>
  <c r="E146" i="1"/>
  <c r="D146" i="1"/>
  <c r="F146" i="1" l="1"/>
  <c r="G146" i="1"/>
  <c r="C147" i="1" l="1"/>
  <c r="H147" i="1" l="1"/>
  <c r="E147" i="1"/>
  <c r="D147" i="1"/>
  <c r="F147" i="1" l="1"/>
  <c r="G147" i="1"/>
  <c r="C148" i="1" l="1"/>
  <c r="H148" i="1" l="1"/>
  <c r="E148" i="1"/>
  <c r="D148" i="1"/>
  <c r="F148" i="1" l="1"/>
  <c r="G148" i="1"/>
  <c r="C149" i="1" l="1"/>
  <c r="H149" i="1" l="1"/>
  <c r="E149" i="1"/>
  <c r="D149" i="1"/>
  <c r="F149" i="1" l="1"/>
  <c r="G149" i="1"/>
  <c r="C150" i="1" l="1"/>
  <c r="H150" i="1" l="1"/>
  <c r="E150" i="1"/>
  <c r="D150" i="1"/>
  <c r="F150" i="1" l="1"/>
  <c r="G150" i="1"/>
  <c r="C151" i="1" l="1"/>
  <c r="H151" i="1" l="1"/>
  <c r="E151" i="1"/>
  <c r="D151" i="1"/>
  <c r="F151" i="1" l="1"/>
  <c r="G151" i="1"/>
  <c r="C152" i="1" l="1"/>
  <c r="H152" i="1" l="1"/>
  <c r="E152" i="1"/>
  <c r="D152" i="1"/>
  <c r="F152" i="1" l="1"/>
  <c r="G152" i="1"/>
  <c r="C153" i="1" l="1"/>
  <c r="H153" i="1" l="1"/>
  <c r="E153" i="1"/>
  <c r="D153" i="1"/>
  <c r="F153" i="1" l="1"/>
  <c r="G153" i="1"/>
  <c r="C154" i="1" l="1"/>
  <c r="H154" i="1" l="1"/>
  <c r="E154" i="1"/>
  <c r="D154" i="1"/>
  <c r="F154" i="1" l="1"/>
  <c r="G154" i="1"/>
  <c r="C155" i="1" l="1"/>
  <c r="H155" i="1" l="1"/>
  <c r="E155" i="1"/>
  <c r="D155" i="1"/>
  <c r="F155" i="1" l="1"/>
  <c r="G155" i="1"/>
  <c r="C156" i="1" l="1"/>
  <c r="H156" i="1" l="1"/>
  <c r="E156" i="1"/>
  <c r="D156" i="1"/>
  <c r="F156" i="1" l="1"/>
  <c r="G156" i="1"/>
  <c r="C157" i="1" l="1"/>
  <c r="H157" i="1" l="1"/>
  <c r="E157" i="1"/>
  <c r="D157" i="1"/>
  <c r="F157" i="1" l="1"/>
  <c r="G157" i="1"/>
  <c r="C158" i="1" l="1"/>
  <c r="H158" i="1" l="1"/>
  <c r="E158" i="1"/>
  <c r="D158" i="1"/>
  <c r="F158" i="1" l="1"/>
  <c r="G158" i="1"/>
  <c r="C159" i="1" l="1"/>
  <c r="H159" i="1" l="1"/>
  <c r="E159" i="1"/>
  <c r="D159" i="1"/>
  <c r="F159" i="1" l="1"/>
  <c r="G159" i="1"/>
  <c r="C160" i="1" l="1"/>
  <c r="H160" i="1" l="1"/>
  <c r="E160" i="1"/>
  <c r="D160" i="1"/>
  <c r="F160" i="1" l="1"/>
  <c r="G160" i="1"/>
  <c r="C161" i="1" l="1"/>
  <c r="H161" i="1" l="1"/>
  <c r="E161" i="1"/>
  <c r="D161" i="1"/>
  <c r="F161" i="1" l="1"/>
  <c r="G161" i="1"/>
  <c r="C162" i="1" l="1"/>
  <c r="H162" i="1" l="1"/>
  <c r="E162" i="1"/>
  <c r="D162" i="1"/>
  <c r="F162" i="1" l="1"/>
  <c r="G162" i="1"/>
  <c r="C163" i="1" l="1"/>
  <c r="H163" i="1" l="1"/>
  <c r="E163" i="1"/>
  <c r="D163" i="1"/>
  <c r="F163" i="1" l="1"/>
  <c r="G163" i="1"/>
  <c r="C164" i="1" l="1"/>
  <c r="H164" i="1" l="1"/>
  <c r="E164" i="1"/>
  <c r="D164" i="1"/>
  <c r="F164" i="1" l="1"/>
  <c r="G164" i="1"/>
  <c r="C165" i="1" l="1"/>
  <c r="H165" i="1" l="1"/>
  <c r="E165" i="1"/>
  <c r="D165" i="1"/>
  <c r="F165" i="1" l="1"/>
  <c r="G165" i="1"/>
  <c r="C166" i="1" l="1"/>
  <c r="H166" i="1" l="1"/>
  <c r="E166" i="1"/>
  <c r="D166" i="1"/>
  <c r="F166" i="1" l="1"/>
  <c r="G166" i="1"/>
  <c r="C167" i="1" l="1"/>
  <c r="H167" i="1" l="1"/>
  <c r="E167" i="1"/>
  <c r="D167" i="1"/>
  <c r="F167" i="1" l="1"/>
  <c r="G167" i="1"/>
  <c r="C168" i="1" l="1"/>
  <c r="H168" i="1" l="1"/>
  <c r="E168" i="1"/>
  <c r="D168" i="1"/>
  <c r="F168" i="1" l="1"/>
  <c r="G168" i="1"/>
  <c r="C169" i="1" l="1"/>
  <c r="H169" i="1" l="1"/>
  <c r="E169" i="1"/>
  <c r="D169" i="1"/>
  <c r="F169" i="1" l="1"/>
  <c r="G169" i="1"/>
  <c r="C170" i="1" l="1"/>
  <c r="H170" i="1" l="1"/>
  <c r="E170" i="1"/>
  <c r="D170" i="1"/>
  <c r="F170" i="1" l="1"/>
  <c r="G170" i="1"/>
  <c r="C171" i="1" l="1"/>
  <c r="H171" i="1" l="1"/>
  <c r="E171" i="1"/>
  <c r="D171" i="1"/>
  <c r="F171" i="1" l="1"/>
  <c r="G171" i="1"/>
  <c r="C172" i="1" l="1"/>
  <c r="H172" i="1" l="1"/>
  <c r="E172" i="1"/>
  <c r="D172" i="1"/>
  <c r="F172" i="1" l="1"/>
  <c r="G172" i="1"/>
  <c r="C173" i="1" l="1"/>
  <c r="H173" i="1" l="1"/>
  <c r="E173" i="1"/>
  <c r="D173" i="1"/>
  <c r="F173" i="1" l="1"/>
  <c r="G173" i="1"/>
  <c r="C174" i="1" l="1"/>
  <c r="H174" i="1" l="1"/>
  <c r="E174" i="1"/>
  <c r="D174" i="1"/>
  <c r="F174" i="1" l="1"/>
  <c r="G174" i="1"/>
  <c r="C175" i="1" l="1"/>
  <c r="H175" i="1" l="1"/>
  <c r="E175" i="1"/>
  <c r="D175" i="1"/>
  <c r="F175" i="1" l="1"/>
  <c r="G175" i="1"/>
  <c r="C176" i="1" l="1"/>
  <c r="H176" i="1" l="1"/>
  <c r="E176" i="1"/>
  <c r="D176" i="1"/>
  <c r="F176" i="1" l="1"/>
  <c r="G176" i="1"/>
  <c r="C177" i="1" l="1"/>
  <c r="H177" i="1" l="1"/>
  <c r="E177" i="1"/>
  <c r="D177" i="1"/>
  <c r="F177" i="1" l="1"/>
  <c r="G177" i="1"/>
  <c r="C178" i="1" l="1"/>
  <c r="H178" i="1" l="1"/>
  <c r="E178" i="1"/>
  <c r="D178" i="1"/>
  <c r="F178" i="1" l="1"/>
  <c r="G178" i="1"/>
  <c r="C179" i="1" l="1"/>
  <c r="H179" i="1" l="1"/>
  <c r="E179" i="1"/>
  <c r="D179" i="1"/>
  <c r="F179" i="1" l="1"/>
  <c r="G179" i="1"/>
  <c r="C180" i="1" l="1"/>
  <c r="H180" i="1" l="1"/>
  <c r="E180" i="1"/>
  <c r="D180" i="1"/>
  <c r="F180" i="1" l="1"/>
  <c r="G180" i="1"/>
  <c r="C181" i="1" l="1"/>
  <c r="H181" i="1" l="1"/>
  <c r="E181" i="1"/>
  <c r="D181" i="1"/>
  <c r="F181" i="1" l="1"/>
  <c r="G181" i="1"/>
  <c r="C182" i="1" l="1"/>
  <c r="H182" i="1" l="1"/>
  <c r="E182" i="1"/>
  <c r="D182" i="1"/>
  <c r="F182" i="1" l="1"/>
  <c r="G182" i="1"/>
  <c r="C183" i="1" l="1"/>
  <c r="H183" i="1" l="1"/>
  <c r="E183" i="1"/>
  <c r="D183" i="1"/>
  <c r="F183" i="1" l="1"/>
  <c r="G183" i="1"/>
  <c r="C184" i="1" l="1"/>
  <c r="H184" i="1" l="1"/>
  <c r="E184" i="1"/>
  <c r="D184" i="1"/>
  <c r="F184" i="1" l="1"/>
  <c r="G184" i="1"/>
  <c r="C185" i="1" l="1"/>
  <c r="H185" i="1" l="1"/>
  <c r="E185" i="1"/>
  <c r="D185" i="1"/>
  <c r="F185" i="1" l="1"/>
  <c r="G185" i="1"/>
  <c r="C186" i="1" l="1"/>
  <c r="H186" i="1" l="1"/>
  <c r="E186" i="1"/>
  <c r="D186" i="1"/>
  <c r="F186" i="1" l="1"/>
  <c r="G186" i="1"/>
  <c r="C187" i="1" l="1"/>
  <c r="H187" i="1" l="1"/>
  <c r="E187" i="1"/>
  <c r="D187" i="1"/>
  <c r="F187" i="1" l="1"/>
  <c r="G187" i="1"/>
  <c r="C188" i="1" l="1"/>
  <c r="H188" i="1" l="1"/>
  <c r="E188" i="1"/>
  <c r="D188" i="1"/>
  <c r="F188" i="1" l="1"/>
  <c r="G188" i="1"/>
  <c r="C189" i="1" l="1"/>
  <c r="H189" i="1" l="1"/>
  <c r="E189" i="1"/>
  <c r="D189" i="1"/>
  <c r="F189" i="1" l="1"/>
  <c r="G189" i="1"/>
  <c r="C190" i="1" l="1"/>
  <c r="B190" i="1"/>
  <c r="E190" i="1" l="1"/>
  <c r="H190" i="1"/>
  <c r="D190" i="1"/>
  <c r="F190" i="1" l="1"/>
  <c r="G190" i="1"/>
  <c r="B191" i="1" l="1"/>
  <c r="C191" i="1"/>
  <c r="H191" i="1" l="1"/>
  <c r="D191" i="1"/>
  <c r="E191" i="1"/>
  <c r="F191" i="1" l="1"/>
  <c r="G191" i="1"/>
  <c r="C192" i="1" l="1"/>
  <c r="H192" i="1" l="1"/>
  <c r="E192" i="1"/>
  <c r="D192" i="1"/>
  <c r="F192" i="1" l="1"/>
  <c r="G192" i="1"/>
  <c r="C193" i="1" l="1"/>
  <c r="H193" i="1" l="1"/>
  <c r="E193" i="1"/>
  <c r="D193" i="1"/>
  <c r="F193" i="1" l="1"/>
  <c r="G193" i="1"/>
  <c r="C194" i="1" l="1"/>
  <c r="H194" i="1" l="1"/>
  <c r="E194" i="1"/>
  <c r="D194" i="1"/>
  <c r="F194" i="1" l="1"/>
  <c r="G194" i="1"/>
  <c r="C195" i="1" l="1"/>
  <c r="H195" i="1" l="1"/>
  <c r="E195" i="1"/>
  <c r="D195" i="1"/>
  <c r="F195" i="1" l="1"/>
  <c r="G195" i="1"/>
  <c r="B196" i="1" l="1"/>
  <c r="C196" i="1"/>
  <c r="H196" i="1" l="1"/>
  <c r="D196" i="1"/>
  <c r="E196" i="1"/>
  <c r="F196" i="1" l="1"/>
  <c r="G196" i="1"/>
  <c r="C197" i="1" l="1"/>
  <c r="H197" i="1" l="1"/>
  <c r="E197" i="1"/>
  <c r="D197" i="1"/>
  <c r="F197" i="1" l="1"/>
  <c r="G197" i="1"/>
  <c r="C198" i="1" l="1"/>
  <c r="H198" i="1" l="1"/>
  <c r="E198" i="1"/>
  <c r="D198" i="1"/>
  <c r="F198" i="1" l="1"/>
  <c r="G198" i="1"/>
  <c r="C199" i="1" l="1"/>
  <c r="H199" i="1" l="1"/>
  <c r="E199" i="1"/>
  <c r="D199" i="1"/>
  <c r="F199" i="1" l="1"/>
  <c r="G199" i="1"/>
  <c r="C200" i="1" l="1"/>
  <c r="H200" i="1" l="1"/>
  <c r="E200" i="1"/>
  <c r="D200" i="1"/>
  <c r="F200" i="1" l="1"/>
  <c r="G200" i="1"/>
  <c r="C201" i="1" l="1"/>
  <c r="H201" i="1" l="1"/>
  <c r="E201" i="1"/>
  <c r="D201" i="1"/>
  <c r="F201" i="1" l="1"/>
  <c r="G201" i="1"/>
  <c r="C202" i="1" l="1"/>
  <c r="H202" i="1" l="1"/>
  <c r="E202" i="1"/>
  <c r="D202" i="1"/>
  <c r="F202" i="1" l="1"/>
  <c r="G202" i="1"/>
  <c r="C203" i="1" l="1"/>
  <c r="H203" i="1" l="1"/>
  <c r="E203" i="1"/>
  <c r="D203" i="1"/>
  <c r="F203" i="1" l="1"/>
  <c r="G203" i="1"/>
  <c r="C204" i="1" l="1"/>
  <c r="H204" i="1" l="1"/>
  <c r="E204" i="1"/>
  <c r="D204" i="1"/>
  <c r="F204" i="1" l="1"/>
  <c r="G204" i="1"/>
  <c r="C205" i="1" l="1"/>
  <c r="E205" i="1" l="1"/>
  <c r="H205" i="1"/>
  <c r="D205" i="1"/>
  <c r="F205" i="1" l="1"/>
  <c r="G205" i="1"/>
  <c r="C206" i="1" l="1"/>
  <c r="H206" i="1" l="1"/>
  <c r="E206" i="1"/>
  <c r="D206" i="1"/>
  <c r="F206" i="1" l="1"/>
  <c r="G206" i="1"/>
  <c r="C207" i="1" l="1"/>
  <c r="H207" i="1" l="1"/>
  <c r="E207" i="1"/>
  <c r="D207" i="1"/>
  <c r="F207" i="1" l="1"/>
  <c r="G207" i="1"/>
  <c r="C208" i="1" l="1"/>
  <c r="H208" i="1" l="1"/>
  <c r="E208" i="1"/>
  <c r="D208" i="1"/>
  <c r="F208" i="1" l="1"/>
  <c r="G208" i="1"/>
  <c r="C209" i="1" l="1"/>
  <c r="H209" i="1" l="1"/>
  <c r="E209" i="1"/>
  <c r="D209" i="1"/>
  <c r="F209" i="1" l="1"/>
  <c r="G209" i="1"/>
  <c r="C210" i="1" l="1"/>
  <c r="H210" i="1" l="1"/>
  <c r="E210" i="1"/>
  <c r="D210" i="1"/>
  <c r="F210" i="1" l="1"/>
  <c r="G210" i="1"/>
  <c r="C211" i="1" l="1"/>
  <c r="H211" i="1" l="1"/>
  <c r="E211" i="1"/>
  <c r="D211" i="1"/>
  <c r="F211" i="1" l="1"/>
  <c r="G211" i="1"/>
  <c r="C212" i="1" l="1"/>
  <c r="H212" i="1" l="1"/>
  <c r="E212" i="1"/>
  <c r="D212" i="1"/>
  <c r="F212" i="1" l="1"/>
  <c r="G212" i="1"/>
  <c r="C213" i="1" l="1"/>
  <c r="H213" i="1" l="1"/>
  <c r="E213" i="1"/>
  <c r="D213" i="1"/>
  <c r="F213" i="1" l="1"/>
  <c r="G213" i="1"/>
  <c r="C214" i="1" l="1"/>
  <c r="H214" i="1" l="1"/>
  <c r="E214" i="1"/>
  <c r="D214" i="1"/>
  <c r="F214" i="1" l="1"/>
  <c r="G214" i="1"/>
  <c r="C215" i="1" l="1"/>
  <c r="H215" i="1" l="1"/>
  <c r="E215" i="1"/>
  <c r="D215" i="1"/>
  <c r="F215" i="1" l="1"/>
  <c r="G215" i="1"/>
  <c r="C216" i="1" l="1"/>
  <c r="H216" i="1" l="1"/>
  <c r="E216" i="1"/>
  <c r="D216" i="1"/>
  <c r="F216" i="1" l="1"/>
  <c r="G216" i="1"/>
  <c r="C217" i="1" l="1"/>
  <c r="H217" i="1" l="1"/>
  <c r="E217" i="1"/>
  <c r="D217" i="1"/>
  <c r="F217" i="1" l="1"/>
  <c r="G217" i="1"/>
  <c r="C218" i="1" l="1"/>
  <c r="H218" i="1" l="1"/>
  <c r="E218" i="1"/>
  <c r="D218" i="1"/>
  <c r="F218" i="1" l="1"/>
  <c r="G218" i="1"/>
  <c r="C219" i="1" l="1"/>
  <c r="H219" i="1" l="1"/>
  <c r="E219" i="1"/>
  <c r="D219" i="1"/>
  <c r="F219" i="1" l="1"/>
  <c r="G219" i="1"/>
  <c r="C220" i="1" l="1"/>
  <c r="H220" i="1" l="1"/>
  <c r="E220" i="1"/>
  <c r="D220" i="1"/>
  <c r="F220" i="1" l="1"/>
  <c r="G220" i="1"/>
  <c r="C221" i="1" l="1"/>
  <c r="H221" i="1" l="1"/>
  <c r="E221" i="1"/>
  <c r="D221" i="1"/>
  <c r="F221" i="1" l="1"/>
  <c r="G221" i="1"/>
  <c r="C222" i="1" l="1"/>
  <c r="H222" i="1" l="1"/>
  <c r="E222" i="1"/>
  <c r="D222" i="1"/>
  <c r="F222" i="1" l="1"/>
  <c r="G222" i="1"/>
  <c r="C223" i="1" l="1"/>
  <c r="H223" i="1" l="1"/>
  <c r="E223" i="1"/>
  <c r="D223" i="1"/>
  <c r="F223" i="1" l="1"/>
  <c r="G223" i="1"/>
  <c r="C224" i="1" l="1"/>
  <c r="H224" i="1" l="1"/>
  <c r="E224" i="1"/>
  <c r="D224" i="1"/>
  <c r="F224" i="1" l="1"/>
  <c r="G224" i="1"/>
  <c r="C225" i="1" l="1"/>
  <c r="H225" i="1" l="1"/>
  <c r="E225" i="1"/>
  <c r="D225" i="1"/>
  <c r="F225" i="1" l="1"/>
  <c r="G225" i="1"/>
  <c r="C226" i="1" l="1"/>
  <c r="H226" i="1" l="1"/>
  <c r="E226" i="1"/>
  <c r="D226" i="1"/>
  <c r="F226" i="1" l="1"/>
  <c r="G226" i="1"/>
  <c r="C227" i="1" l="1"/>
  <c r="H227" i="1" l="1"/>
  <c r="E227" i="1"/>
  <c r="D227" i="1"/>
  <c r="F227" i="1" l="1"/>
  <c r="G227" i="1"/>
  <c r="C228" i="1" l="1"/>
  <c r="H228" i="1" l="1"/>
  <c r="E228" i="1"/>
  <c r="D228" i="1"/>
  <c r="F228" i="1" l="1"/>
  <c r="G228" i="1"/>
  <c r="C229" i="1" l="1"/>
  <c r="H229" i="1" l="1"/>
  <c r="E229" i="1"/>
  <c r="D229" i="1"/>
  <c r="F229" i="1" l="1"/>
  <c r="G229" i="1"/>
  <c r="C230" i="1" l="1"/>
  <c r="H230" i="1" l="1"/>
  <c r="E230" i="1"/>
  <c r="D230" i="1"/>
  <c r="F230" i="1" l="1"/>
  <c r="G230" i="1"/>
  <c r="C231" i="1" l="1"/>
  <c r="H231" i="1" l="1"/>
  <c r="E231" i="1"/>
  <c r="D231" i="1"/>
  <c r="F231" i="1" l="1"/>
  <c r="G231" i="1"/>
  <c r="C232" i="1" l="1"/>
  <c r="H232" i="1" l="1"/>
  <c r="E232" i="1"/>
  <c r="D232" i="1"/>
  <c r="F232" i="1" l="1"/>
  <c r="G232" i="1"/>
  <c r="C233" i="1" l="1"/>
  <c r="H233" i="1" l="1"/>
  <c r="E233" i="1"/>
  <c r="D233" i="1"/>
  <c r="F233" i="1" l="1"/>
  <c r="G233" i="1"/>
  <c r="C234" i="1" l="1"/>
  <c r="H234" i="1" l="1"/>
  <c r="E234" i="1"/>
  <c r="D234" i="1"/>
  <c r="F234" i="1" l="1"/>
  <c r="G234" i="1"/>
  <c r="C235" i="1" l="1"/>
  <c r="H235" i="1" l="1"/>
  <c r="E235" i="1"/>
  <c r="D235" i="1"/>
  <c r="F235" i="1" l="1"/>
  <c r="G235" i="1"/>
  <c r="C236" i="1" l="1"/>
  <c r="H236" i="1" l="1"/>
  <c r="E236" i="1"/>
  <c r="D236" i="1"/>
  <c r="F236" i="1" l="1"/>
  <c r="G236" i="1"/>
  <c r="C237" i="1" l="1"/>
  <c r="H237" i="1" l="1"/>
  <c r="E237" i="1"/>
  <c r="D237" i="1"/>
  <c r="F237" i="1" l="1"/>
  <c r="G237" i="1"/>
  <c r="B238" i="1" s="1"/>
  <c r="C238" i="1" l="1"/>
  <c r="H238" i="1" l="1"/>
  <c r="E238" i="1"/>
  <c r="D238" i="1"/>
  <c r="F238" i="1" l="1"/>
  <c r="G238" i="1"/>
  <c r="C239" i="1" l="1"/>
  <c r="H239" i="1" l="1"/>
  <c r="E239" i="1"/>
  <c r="D239" i="1"/>
  <c r="F239" i="1" l="1"/>
  <c r="G239" i="1"/>
  <c r="C240" i="1" l="1"/>
  <c r="H240" i="1" l="1"/>
  <c r="E240" i="1"/>
  <c r="D240" i="1"/>
  <c r="F240" i="1" l="1"/>
  <c r="G240" i="1"/>
  <c r="C241" i="1" l="1"/>
  <c r="H241" i="1" l="1"/>
  <c r="E241" i="1"/>
  <c r="D241" i="1"/>
  <c r="F241" i="1" l="1"/>
  <c r="G241" i="1"/>
  <c r="C242" i="1" l="1"/>
  <c r="H242" i="1" l="1"/>
  <c r="E242" i="1"/>
  <c r="D242" i="1"/>
  <c r="F242" i="1" l="1"/>
  <c r="G242" i="1"/>
  <c r="C243" i="1" l="1"/>
  <c r="H243" i="1" l="1"/>
  <c r="E243" i="1"/>
  <c r="D243" i="1"/>
  <c r="F243" i="1" l="1"/>
  <c r="G243" i="1"/>
  <c r="C244" i="1" l="1"/>
  <c r="H244" i="1" l="1"/>
  <c r="E244" i="1"/>
  <c r="D244" i="1"/>
  <c r="F244" i="1" l="1"/>
  <c r="G244" i="1"/>
  <c r="B245" i="1" l="1"/>
  <c r="C245" i="1"/>
  <c r="H245" i="1" l="1"/>
  <c r="D245" i="1"/>
  <c r="E245" i="1"/>
  <c r="F245" i="1" l="1"/>
  <c r="G245" i="1"/>
  <c r="C246" i="1" l="1"/>
  <c r="H246" i="1" l="1"/>
  <c r="E246" i="1"/>
  <c r="D246" i="1"/>
  <c r="F246" i="1" l="1"/>
  <c r="G246" i="1"/>
  <c r="C247" i="1" l="1"/>
  <c r="H247" i="1" l="1"/>
  <c r="E247" i="1"/>
  <c r="D247" i="1"/>
  <c r="F247" i="1" l="1"/>
  <c r="G247" i="1"/>
  <c r="C248" i="1" l="1"/>
  <c r="H248" i="1" l="1"/>
  <c r="E248" i="1"/>
  <c r="D248" i="1"/>
  <c r="F248" i="1" l="1"/>
  <c r="G248" i="1"/>
  <c r="C249" i="1" l="1"/>
  <c r="H249" i="1" l="1"/>
  <c r="E249" i="1"/>
  <c r="D249" i="1"/>
  <c r="F249" i="1" l="1"/>
  <c r="G249" i="1"/>
  <c r="C250" i="1" l="1"/>
  <c r="H250" i="1" l="1"/>
  <c r="E250" i="1"/>
  <c r="D250" i="1"/>
  <c r="F250" i="1" l="1"/>
  <c r="G250" i="1"/>
  <c r="C251" i="1" l="1"/>
  <c r="H251" i="1" l="1"/>
  <c r="E251" i="1"/>
  <c r="D251" i="1"/>
  <c r="F251" i="1" l="1"/>
  <c r="G251" i="1"/>
  <c r="C252" i="1" l="1"/>
  <c r="H252" i="1" l="1"/>
  <c r="E252" i="1"/>
  <c r="D252" i="1"/>
  <c r="F252" i="1" l="1"/>
  <c r="G252" i="1"/>
  <c r="C253" i="1" l="1"/>
  <c r="H253" i="1" l="1"/>
  <c r="E253" i="1"/>
  <c r="D253" i="1"/>
  <c r="F253" i="1" l="1"/>
  <c r="G253" i="1"/>
  <c r="C254" i="1" l="1"/>
  <c r="H254" i="1" l="1"/>
  <c r="E254" i="1"/>
  <c r="D254" i="1"/>
  <c r="F254" i="1" l="1"/>
  <c r="G254" i="1"/>
  <c r="C255" i="1" l="1"/>
  <c r="H255" i="1" l="1"/>
  <c r="E255" i="1"/>
  <c r="D255" i="1"/>
  <c r="F255" i="1" l="1"/>
  <c r="G255" i="1"/>
  <c r="C256" i="1" l="1"/>
  <c r="H256" i="1" l="1"/>
  <c r="E256" i="1"/>
  <c r="D256" i="1"/>
  <c r="F256" i="1" l="1"/>
  <c r="G256" i="1"/>
  <c r="C257" i="1" l="1"/>
  <c r="H257" i="1" l="1"/>
  <c r="E257" i="1"/>
  <c r="D257" i="1"/>
  <c r="F257" i="1" l="1"/>
  <c r="G257" i="1"/>
  <c r="C258" i="1" l="1"/>
  <c r="H258" i="1" l="1"/>
  <c r="E258" i="1"/>
  <c r="D258" i="1"/>
  <c r="F258" i="1" l="1"/>
  <c r="G258" i="1"/>
  <c r="C259" i="1" l="1"/>
  <c r="H259" i="1" l="1"/>
  <c r="E259" i="1"/>
  <c r="D259" i="1"/>
  <c r="F259" i="1" l="1"/>
  <c r="G259" i="1"/>
  <c r="C260" i="1" l="1"/>
  <c r="H260" i="1" l="1"/>
  <c r="E260" i="1"/>
  <c r="D260" i="1"/>
  <c r="F260" i="1" l="1"/>
  <c r="G260" i="1"/>
  <c r="C261" i="1" l="1"/>
  <c r="H261" i="1" l="1"/>
  <c r="E261" i="1"/>
  <c r="D261" i="1"/>
  <c r="F261" i="1" l="1"/>
  <c r="G261" i="1"/>
  <c r="C262" i="1" l="1"/>
  <c r="H262" i="1" l="1"/>
  <c r="E262" i="1"/>
  <c r="D262" i="1"/>
  <c r="F262" i="1" l="1"/>
  <c r="G262" i="1"/>
  <c r="C263" i="1" l="1"/>
  <c r="H263" i="1" l="1"/>
  <c r="E263" i="1"/>
  <c r="D263" i="1"/>
  <c r="F263" i="1" l="1"/>
  <c r="G263" i="1"/>
  <c r="C264" i="1" l="1"/>
  <c r="H264" i="1" l="1"/>
  <c r="E264" i="1"/>
  <c r="D264" i="1"/>
  <c r="F264" i="1" l="1"/>
  <c r="G264" i="1"/>
  <c r="C265" i="1" l="1"/>
  <c r="H265" i="1" l="1"/>
  <c r="E265" i="1"/>
  <c r="D265" i="1"/>
  <c r="F265" i="1" l="1"/>
  <c r="G265" i="1"/>
  <c r="C266" i="1" l="1"/>
  <c r="H266" i="1" l="1"/>
  <c r="E266" i="1"/>
  <c r="D266" i="1"/>
  <c r="F266" i="1" l="1"/>
  <c r="G266" i="1"/>
  <c r="C267" i="1" l="1"/>
  <c r="H267" i="1" l="1"/>
  <c r="E267" i="1"/>
  <c r="D267" i="1"/>
  <c r="F267" i="1" l="1"/>
  <c r="G267" i="1"/>
  <c r="C268" i="1" l="1"/>
  <c r="H268" i="1" l="1"/>
  <c r="E268" i="1"/>
  <c r="D268" i="1"/>
  <c r="F268" i="1" l="1"/>
  <c r="G268" i="1"/>
  <c r="C269" i="1" l="1"/>
  <c r="H269" i="1" l="1"/>
  <c r="E269" i="1"/>
  <c r="D269" i="1"/>
  <c r="F269" i="1" l="1"/>
  <c r="G269" i="1"/>
  <c r="C270" i="1" l="1"/>
  <c r="H270" i="1" l="1"/>
  <c r="E270" i="1"/>
  <c r="D270" i="1"/>
  <c r="F270" i="1" l="1"/>
  <c r="G270" i="1"/>
  <c r="C271" i="1" l="1"/>
  <c r="H271" i="1" l="1"/>
  <c r="E271" i="1"/>
  <c r="D271" i="1"/>
  <c r="F271" i="1" l="1"/>
  <c r="G271" i="1"/>
  <c r="C272" i="1" l="1"/>
  <c r="H272" i="1" l="1"/>
  <c r="E272" i="1"/>
  <c r="D272" i="1"/>
  <c r="F272" i="1" l="1"/>
  <c r="G272" i="1"/>
  <c r="C273" i="1" l="1"/>
  <c r="H273" i="1" l="1"/>
  <c r="E273" i="1"/>
  <c r="D273" i="1"/>
  <c r="F273" i="1" l="1"/>
  <c r="G273" i="1"/>
  <c r="C274" i="1" l="1"/>
  <c r="H274" i="1" l="1"/>
  <c r="E274" i="1"/>
  <c r="D274" i="1"/>
  <c r="F274" i="1" l="1"/>
  <c r="G274" i="1"/>
  <c r="C275" i="1" l="1"/>
  <c r="H275" i="1" l="1"/>
  <c r="E275" i="1"/>
  <c r="D275" i="1"/>
  <c r="F275" i="1" l="1"/>
  <c r="G275" i="1"/>
  <c r="C276" i="1" l="1"/>
  <c r="H276" i="1" l="1"/>
  <c r="E276" i="1"/>
  <c r="D276" i="1"/>
  <c r="F276" i="1" l="1"/>
  <c r="G276" i="1"/>
  <c r="C277" i="1" l="1"/>
  <c r="H277" i="1" l="1"/>
  <c r="E277" i="1"/>
  <c r="D277" i="1"/>
  <c r="F277" i="1" l="1"/>
  <c r="G277" i="1"/>
  <c r="C278" i="1" l="1"/>
  <c r="H278" i="1" l="1"/>
  <c r="E278" i="1"/>
  <c r="D278" i="1"/>
  <c r="F278" i="1" l="1"/>
  <c r="G278" i="1"/>
  <c r="C279" i="1" l="1"/>
  <c r="H279" i="1" l="1"/>
  <c r="E279" i="1"/>
  <c r="D279" i="1"/>
  <c r="F279" i="1" l="1"/>
  <c r="G279" i="1"/>
  <c r="C280" i="1" l="1"/>
  <c r="H280" i="1" l="1"/>
  <c r="E280" i="1"/>
  <c r="D280" i="1"/>
  <c r="F280" i="1" l="1"/>
  <c r="G280" i="1"/>
  <c r="C281" i="1" l="1"/>
  <c r="H281" i="1" l="1"/>
  <c r="E281" i="1"/>
  <c r="D281" i="1"/>
  <c r="F281" i="1" l="1"/>
  <c r="G281" i="1"/>
  <c r="C282" i="1" l="1"/>
  <c r="H282" i="1" l="1"/>
  <c r="E282" i="1"/>
  <c r="D282" i="1"/>
  <c r="F282" i="1" l="1"/>
  <c r="G282" i="1"/>
  <c r="C283" i="1" l="1"/>
  <c r="H283" i="1" l="1"/>
  <c r="E283" i="1"/>
  <c r="D283" i="1"/>
  <c r="F283" i="1" l="1"/>
  <c r="G283" i="1"/>
  <c r="C284" i="1" l="1"/>
  <c r="H284" i="1" l="1"/>
  <c r="E284" i="1"/>
  <c r="D284" i="1"/>
  <c r="F284" i="1" l="1"/>
  <c r="G284" i="1"/>
  <c r="C285" i="1" l="1"/>
  <c r="H285" i="1" l="1"/>
  <c r="E285" i="1"/>
  <c r="D285" i="1"/>
  <c r="F285" i="1" l="1"/>
  <c r="G285" i="1"/>
  <c r="C286" i="1" l="1"/>
  <c r="H286" i="1" l="1"/>
  <c r="E286" i="1"/>
  <c r="D286" i="1"/>
  <c r="F286" i="1" l="1"/>
  <c r="G286" i="1"/>
  <c r="C287" i="1" l="1"/>
  <c r="H287" i="1" l="1"/>
  <c r="E287" i="1"/>
  <c r="D287" i="1"/>
  <c r="F287" i="1" l="1"/>
  <c r="G287" i="1"/>
  <c r="C288" i="1" l="1"/>
  <c r="H288" i="1" l="1"/>
  <c r="E288" i="1"/>
  <c r="D288" i="1"/>
  <c r="F288" i="1" l="1"/>
  <c r="G288" i="1"/>
  <c r="C289" i="1" l="1"/>
  <c r="H289" i="1" l="1"/>
  <c r="E289" i="1"/>
  <c r="D289" i="1"/>
  <c r="F289" i="1" l="1"/>
  <c r="G289" i="1"/>
  <c r="C290" i="1" l="1"/>
  <c r="H290" i="1" l="1"/>
  <c r="E290" i="1"/>
  <c r="D290" i="1"/>
  <c r="F290" i="1" l="1"/>
  <c r="G290" i="1"/>
  <c r="C291" i="1" l="1"/>
  <c r="H291" i="1" l="1"/>
  <c r="E291" i="1"/>
  <c r="D291" i="1"/>
  <c r="F291" i="1" l="1"/>
  <c r="G291" i="1"/>
  <c r="C292" i="1" l="1"/>
  <c r="H292" i="1" l="1"/>
  <c r="E292" i="1"/>
  <c r="D292" i="1"/>
  <c r="F292" i="1" l="1"/>
  <c r="G292" i="1"/>
  <c r="C293" i="1" l="1"/>
  <c r="H293" i="1" l="1"/>
  <c r="E293" i="1"/>
  <c r="D293" i="1"/>
  <c r="F293" i="1" l="1"/>
  <c r="G293" i="1"/>
  <c r="C294" i="1" l="1"/>
  <c r="H294" i="1" l="1"/>
  <c r="E294" i="1"/>
  <c r="D294" i="1"/>
  <c r="F294" i="1" l="1"/>
  <c r="G294" i="1"/>
  <c r="C295" i="1" l="1"/>
  <c r="H295" i="1" l="1"/>
  <c r="E295" i="1"/>
  <c r="D295" i="1"/>
  <c r="F295" i="1" l="1"/>
  <c r="G295" i="1"/>
  <c r="C296" i="1" l="1"/>
  <c r="H296" i="1" l="1"/>
  <c r="E296" i="1"/>
  <c r="D296" i="1"/>
  <c r="F296" i="1" l="1"/>
  <c r="G296" i="1"/>
  <c r="C297" i="1" l="1"/>
  <c r="H297" i="1" l="1"/>
  <c r="E297" i="1"/>
  <c r="D297" i="1"/>
  <c r="F297" i="1" l="1"/>
  <c r="G297" i="1"/>
  <c r="C298" i="1" l="1"/>
  <c r="H298" i="1" l="1"/>
  <c r="E298" i="1"/>
  <c r="D298" i="1"/>
  <c r="F298" i="1" l="1"/>
  <c r="G298" i="1"/>
  <c r="C299" i="1" l="1"/>
  <c r="H299" i="1" l="1"/>
  <c r="E299" i="1"/>
  <c r="D299" i="1"/>
  <c r="F299" i="1" l="1"/>
  <c r="G299" i="1"/>
  <c r="C300" i="1" l="1"/>
  <c r="H300" i="1" l="1"/>
  <c r="E300" i="1"/>
  <c r="D300" i="1"/>
  <c r="F300" i="1" l="1"/>
  <c r="G300" i="1"/>
  <c r="C301" i="1" l="1"/>
  <c r="H301" i="1" l="1"/>
  <c r="E301" i="1"/>
  <c r="D301" i="1"/>
  <c r="F301" i="1" l="1"/>
  <c r="G301" i="1"/>
  <c r="C302" i="1" l="1"/>
  <c r="H302" i="1" l="1"/>
  <c r="E302" i="1"/>
  <c r="D302" i="1"/>
  <c r="F302" i="1" l="1"/>
  <c r="G302" i="1"/>
  <c r="C303" i="1" l="1"/>
  <c r="H303" i="1" l="1"/>
  <c r="E303" i="1"/>
  <c r="D303" i="1"/>
  <c r="F303" i="1" l="1"/>
  <c r="G303" i="1"/>
  <c r="C304" i="1" l="1"/>
  <c r="H304" i="1" l="1"/>
  <c r="E304" i="1"/>
  <c r="D304" i="1"/>
  <c r="F304" i="1" l="1"/>
  <c r="G304" i="1"/>
  <c r="C305" i="1" l="1"/>
  <c r="H305" i="1" l="1"/>
  <c r="E305" i="1"/>
  <c r="D305" i="1"/>
  <c r="F305" i="1" l="1"/>
  <c r="G305" i="1"/>
  <c r="C306" i="1" l="1"/>
  <c r="H306" i="1" l="1"/>
  <c r="E306" i="1"/>
  <c r="D306" i="1"/>
  <c r="F306" i="1" l="1"/>
  <c r="G306" i="1"/>
  <c r="C307" i="1" l="1"/>
  <c r="H307" i="1" l="1"/>
  <c r="E307" i="1"/>
  <c r="D307" i="1"/>
  <c r="F307" i="1" l="1"/>
  <c r="G307" i="1"/>
  <c r="C308" i="1" l="1"/>
  <c r="H308" i="1" l="1"/>
  <c r="E308" i="1"/>
  <c r="D308" i="1"/>
  <c r="F308" i="1" l="1"/>
  <c r="G308" i="1"/>
  <c r="C309" i="1" l="1"/>
  <c r="H309" i="1" l="1"/>
  <c r="E309" i="1"/>
  <c r="D309" i="1"/>
  <c r="F309" i="1" l="1"/>
  <c r="G309" i="1"/>
  <c r="C310" i="1" l="1"/>
  <c r="H310" i="1" l="1"/>
  <c r="E310" i="1"/>
  <c r="D310" i="1"/>
  <c r="F310" i="1" l="1"/>
  <c r="G310" i="1"/>
  <c r="C311" i="1" l="1"/>
  <c r="H311" i="1" l="1"/>
  <c r="E311" i="1"/>
  <c r="D311" i="1"/>
  <c r="F311" i="1" l="1"/>
  <c r="G311" i="1"/>
  <c r="C312" i="1" l="1"/>
  <c r="H312" i="1" l="1"/>
  <c r="E312" i="1"/>
  <c r="D312" i="1"/>
  <c r="F312" i="1" l="1"/>
  <c r="G312" i="1"/>
  <c r="C313" i="1" l="1"/>
  <c r="H313" i="1" l="1"/>
  <c r="E313" i="1"/>
  <c r="D313" i="1"/>
  <c r="F313" i="1" l="1"/>
  <c r="G313" i="1"/>
  <c r="C314" i="1" l="1"/>
  <c r="H314" i="1" l="1"/>
  <c r="E314" i="1"/>
  <c r="D314" i="1"/>
  <c r="F314" i="1" l="1"/>
  <c r="G314" i="1"/>
  <c r="C315" i="1" l="1"/>
  <c r="H315" i="1" l="1"/>
  <c r="E315" i="1"/>
  <c r="D315" i="1"/>
  <c r="F315" i="1" l="1"/>
  <c r="G315" i="1"/>
  <c r="C316" i="1" l="1"/>
  <c r="H316" i="1" l="1"/>
  <c r="E316" i="1"/>
  <c r="D316" i="1"/>
  <c r="F316" i="1" l="1"/>
  <c r="G316" i="1"/>
  <c r="C317" i="1" l="1"/>
  <c r="H317" i="1" l="1"/>
  <c r="E317" i="1"/>
  <c r="D317" i="1"/>
  <c r="F317" i="1" l="1"/>
  <c r="G317" i="1"/>
  <c r="C318" i="1" l="1"/>
  <c r="H318" i="1" l="1"/>
  <c r="E318" i="1"/>
  <c r="D318" i="1"/>
  <c r="F318" i="1" l="1"/>
  <c r="G318" i="1"/>
  <c r="C319" i="1" l="1"/>
  <c r="H319" i="1" l="1"/>
  <c r="E319" i="1"/>
  <c r="D319" i="1"/>
  <c r="F319" i="1" l="1"/>
  <c r="G319" i="1"/>
  <c r="C320" i="1" l="1"/>
  <c r="H320" i="1" l="1"/>
  <c r="E320" i="1"/>
  <c r="D320" i="1"/>
  <c r="F320" i="1" l="1"/>
  <c r="G320" i="1"/>
  <c r="C321" i="1" l="1"/>
  <c r="H321" i="1" l="1"/>
  <c r="E321" i="1"/>
  <c r="D321" i="1"/>
  <c r="F321" i="1" l="1"/>
  <c r="G321" i="1"/>
  <c r="C322" i="1" l="1"/>
  <c r="H322" i="1" l="1"/>
  <c r="E322" i="1"/>
  <c r="D322" i="1"/>
  <c r="F322" i="1" l="1"/>
  <c r="G322" i="1"/>
  <c r="C323" i="1" l="1"/>
  <c r="H323" i="1" l="1"/>
  <c r="E323" i="1"/>
  <c r="D323" i="1"/>
  <c r="F323" i="1" l="1"/>
  <c r="G323" i="1"/>
  <c r="C324" i="1" l="1"/>
  <c r="H324" i="1" l="1"/>
  <c r="E324" i="1"/>
  <c r="D324" i="1"/>
  <c r="F324" i="1" l="1"/>
  <c r="G324" i="1"/>
  <c r="C325" i="1" l="1"/>
  <c r="H325" i="1" l="1"/>
  <c r="E325" i="1"/>
  <c r="D325" i="1"/>
  <c r="F325" i="1" l="1"/>
  <c r="G325" i="1"/>
  <c r="C326" i="1" l="1"/>
  <c r="H326" i="1" l="1"/>
  <c r="E326" i="1"/>
  <c r="D326" i="1"/>
  <c r="F326" i="1" l="1"/>
  <c r="G326" i="1"/>
  <c r="C327" i="1" l="1"/>
  <c r="H327" i="1" l="1"/>
  <c r="E327" i="1"/>
  <c r="D327" i="1"/>
  <c r="F327" i="1" l="1"/>
  <c r="G327" i="1"/>
  <c r="C328" i="1" l="1"/>
  <c r="H328" i="1" l="1"/>
  <c r="E328" i="1"/>
  <c r="D328" i="1"/>
  <c r="F328" i="1" l="1"/>
  <c r="G328" i="1"/>
  <c r="C329" i="1" l="1"/>
  <c r="H329" i="1" l="1"/>
  <c r="E329" i="1"/>
  <c r="D329" i="1"/>
  <c r="F329" i="1" l="1"/>
  <c r="G329" i="1"/>
  <c r="C330" i="1" l="1"/>
  <c r="H330" i="1" l="1"/>
  <c r="E330" i="1"/>
  <c r="D330" i="1"/>
  <c r="F330" i="1" l="1"/>
  <c r="G330" i="1"/>
  <c r="C331" i="1" l="1"/>
  <c r="H331" i="1" l="1"/>
  <c r="E331" i="1"/>
  <c r="D331" i="1"/>
  <c r="F331" i="1" l="1"/>
  <c r="G331" i="1"/>
  <c r="C332" i="1" l="1"/>
  <c r="H332" i="1" l="1"/>
  <c r="E332" i="1"/>
  <c r="D332" i="1"/>
  <c r="F332" i="1" l="1"/>
  <c r="G332" i="1"/>
  <c r="B333" i="1" l="1"/>
  <c r="C333" i="1"/>
  <c r="H333" i="1" l="1"/>
  <c r="D333" i="1"/>
  <c r="E333" i="1"/>
  <c r="F333" i="1" l="1"/>
  <c r="G333" i="1"/>
  <c r="C334" i="1" l="1"/>
  <c r="H334" i="1" l="1"/>
  <c r="E334" i="1"/>
  <c r="D334" i="1"/>
  <c r="F334" i="1" l="1"/>
  <c r="G334" i="1"/>
  <c r="C335" i="1" l="1"/>
  <c r="E335" i="1" l="1"/>
  <c r="H335" i="1"/>
  <c r="D335" i="1"/>
  <c r="F335" i="1" l="1"/>
  <c r="G335" i="1"/>
  <c r="C336" i="1" l="1"/>
  <c r="H336" i="1" l="1"/>
  <c r="E336" i="1"/>
  <c r="D336" i="1"/>
  <c r="F336" i="1" l="1"/>
  <c r="G336" i="1"/>
  <c r="C337" i="1" l="1"/>
  <c r="E337" i="1" l="1"/>
  <c r="H337" i="1"/>
  <c r="D337" i="1"/>
  <c r="F337" i="1" l="1"/>
  <c r="G337" i="1"/>
  <c r="C338" i="1" l="1"/>
  <c r="E338" i="1" l="1"/>
  <c r="H338" i="1"/>
  <c r="D338" i="1"/>
  <c r="F338" i="1" l="1"/>
  <c r="G338" i="1"/>
  <c r="C339" i="1" l="1"/>
  <c r="H339" i="1" l="1"/>
  <c r="E339" i="1"/>
  <c r="D339" i="1"/>
  <c r="F339" i="1" l="1"/>
  <c r="G339" i="1"/>
  <c r="C340" i="1" l="1"/>
  <c r="E340" i="1" l="1"/>
  <c r="H340" i="1"/>
  <c r="D340" i="1"/>
  <c r="F340" i="1" l="1"/>
  <c r="G340" i="1"/>
  <c r="C341" i="1" l="1"/>
  <c r="H341" i="1" l="1"/>
  <c r="E341" i="1"/>
  <c r="D341" i="1"/>
  <c r="F341" i="1" l="1"/>
  <c r="G341" i="1"/>
  <c r="C342" i="1" l="1"/>
  <c r="H342" i="1" l="1"/>
  <c r="E342" i="1"/>
  <c r="D342" i="1"/>
  <c r="F342" i="1" l="1"/>
  <c r="G342" i="1"/>
  <c r="C343" i="1" l="1"/>
  <c r="E343" i="1" l="1"/>
  <c r="H343" i="1"/>
  <c r="D343" i="1"/>
  <c r="F343" i="1" l="1"/>
  <c r="G343" i="1"/>
  <c r="C344" i="1" l="1"/>
  <c r="E344" i="1" l="1"/>
  <c r="H344" i="1"/>
  <c r="D344" i="1"/>
  <c r="F344" i="1" l="1"/>
  <c r="G344" i="1"/>
  <c r="C345" i="1" l="1"/>
  <c r="E345" i="1" l="1"/>
  <c r="H345" i="1"/>
  <c r="D345" i="1"/>
  <c r="F345" i="1" l="1"/>
  <c r="G345" i="1"/>
  <c r="C346" i="1" l="1"/>
  <c r="H346" i="1" l="1"/>
  <c r="E346" i="1"/>
  <c r="D346" i="1"/>
  <c r="F346" i="1" l="1"/>
  <c r="G346" i="1"/>
  <c r="C347" i="1" l="1"/>
  <c r="E347" i="1" l="1"/>
  <c r="H347" i="1"/>
  <c r="D347" i="1"/>
  <c r="F347" i="1" l="1"/>
  <c r="G347" i="1"/>
  <c r="C348" i="1" l="1"/>
  <c r="H348" i="1" l="1"/>
  <c r="E348" i="1"/>
  <c r="D348" i="1"/>
  <c r="F348" i="1" l="1"/>
  <c r="G348" i="1"/>
  <c r="C349" i="1" l="1"/>
  <c r="E349" i="1" l="1"/>
  <c r="H349" i="1"/>
  <c r="D349" i="1"/>
  <c r="F349" i="1" l="1"/>
  <c r="G349" i="1"/>
  <c r="C350" i="1" l="1"/>
  <c r="H350" i="1" l="1"/>
  <c r="E350" i="1"/>
  <c r="D350" i="1"/>
  <c r="F350" i="1" l="1"/>
  <c r="G350" i="1"/>
  <c r="C351" i="1" l="1"/>
  <c r="H351" i="1" l="1"/>
  <c r="E351" i="1"/>
  <c r="D351" i="1"/>
  <c r="F351" i="1" l="1"/>
  <c r="G351" i="1"/>
  <c r="C352" i="1" l="1"/>
  <c r="H352" i="1" l="1"/>
  <c r="E352" i="1"/>
  <c r="D352" i="1"/>
  <c r="F352" i="1" l="1"/>
  <c r="G352" i="1"/>
  <c r="C353" i="1" l="1"/>
  <c r="H353" i="1" l="1"/>
  <c r="E353" i="1"/>
  <c r="D353" i="1"/>
  <c r="F353" i="1" l="1"/>
  <c r="G353" i="1"/>
  <c r="C354" i="1" l="1"/>
  <c r="E354" i="1" l="1"/>
  <c r="H354" i="1"/>
  <c r="D354" i="1"/>
  <c r="F354" i="1" l="1"/>
  <c r="G354" i="1"/>
  <c r="C355" i="1" l="1"/>
  <c r="H355" i="1" l="1"/>
  <c r="E355" i="1"/>
  <c r="D355" i="1"/>
  <c r="F355" i="1" l="1"/>
  <c r="G355" i="1"/>
  <c r="C356" i="1" l="1"/>
  <c r="E356" i="1" l="1"/>
  <c r="H356" i="1"/>
  <c r="D356" i="1"/>
  <c r="F356" i="1" l="1"/>
  <c r="G356" i="1"/>
  <c r="C357" i="1" l="1"/>
  <c r="H357" i="1" l="1"/>
  <c r="E357" i="1"/>
  <c r="D357" i="1"/>
  <c r="F357" i="1" l="1"/>
  <c r="G357" i="1"/>
  <c r="C358" i="1" l="1"/>
  <c r="E358" i="1" l="1"/>
  <c r="H358" i="1"/>
  <c r="D358" i="1"/>
  <c r="F358" i="1" l="1"/>
  <c r="G358" i="1"/>
  <c r="C359" i="1" l="1"/>
  <c r="H359" i="1" l="1"/>
  <c r="E359" i="1"/>
  <c r="D359" i="1"/>
  <c r="F359" i="1" l="1"/>
  <c r="G359" i="1"/>
  <c r="C360" i="1" l="1"/>
  <c r="E360" i="1" l="1"/>
  <c r="H360" i="1"/>
  <c r="D360" i="1"/>
  <c r="F360" i="1" l="1"/>
  <c r="G360" i="1"/>
  <c r="C361" i="1" l="1"/>
  <c r="H361" i="1" l="1"/>
  <c r="E361" i="1"/>
  <c r="D361" i="1"/>
  <c r="F361" i="1" l="1"/>
  <c r="G361" i="1"/>
  <c r="C362" i="1" l="1"/>
  <c r="H362" i="1" l="1"/>
  <c r="E362" i="1"/>
  <c r="D362" i="1"/>
  <c r="F362" i="1" l="1"/>
  <c r="G362" i="1"/>
  <c r="C363" i="1" l="1"/>
  <c r="H363" i="1" l="1"/>
  <c r="E363" i="1"/>
  <c r="D363" i="1"/>
  <c r="F363" i="1" l="1"/>
  <c r="G363" i="1"/>
  <c r="C364" i="1" l="1"/>
  <c r="H364" i="1" l="1"/>
  <c r="E364" i="1"/>
  <c r="D364" i="1"/>
  <c r="F364" i="1" l="1"/>
  <c r="G364" i="1"/>
  <c r="C365" i="1" l="1"/>
  <c r="H365" i="1" l="1"/>
  <c r="E365" i="1"/>
  <c r="D365" i="1"/>
  <c r="F365" i="1" l="1"/>
  <c r="G365" i="1"/>
  <c r="C366" i="1" l="1"/>
  <c r="H366" i="1" l="1"/>
  <c r="E366" i="1"/>
  <c r="D366" i="1"/>
  <c r="F366" i="1" l="1"/>
  <c r="G366" i="1"/>
  <c r="C367" i="1" l="1"/>
  <c r="H367" i="1" l="1"/>
  <c r="E367" i="1"/>
  <c r="D367" i="1"/>
  <c r="F367" i="1" l="1"/>
  <c r="G367" i="1"/>
  <c r="C368" i="1" l="1"/>
  <c r="E368" i="1" l="1"/>
  <c r="H368" i="1"/>
  <c r="D368" i="1"/>
  <c r="F368" i="1" l="1"/>
  <c r="G368" i="1"/>
  <c r="C369" i="1" l="1"/>
  <c r="H369" i="1" l="1"/>
  <c r="E369" i="1"/>
  <c r="D369" i="1"/>
  <c r="F369" i="1" l="1"/>
  <c r="G369" i="1"/>
  <c r="C370" i="1" l="1"/>
  <c r="H370" i="1" l="1"/>
  <c r="E370" i="1"/>
  <c r="D370" i="1"/>
  <c r="F370" i="1" l="1"/>
  <c r="G370" i="1"/>
  <c r="C371" i="1" l="1"/>
  <c r="H371" i="1" l="1"/>
  <c r="E371" i="1"/>
  <c r="D371" i="1"/>
  <c r="F371" i="1" l="1"/>
  <c r="G371" i="1"/>
  <c r="C372" i="1" l="1"/>
  <c r="H372" i="1" l="1"/>
  <c r="E372" i="1"/>
  <c r="D372" i="1"/>
  <c r="F372" i="1" l="1"/>
  <c r="G372" i="1"/>
  <c r="C373" i="1" l="1"/>
  <c r="H373" i="1" l="1"/>
  <c r="E373" i="1"/>
  <c r="D373" i="1"/>
  <c r="F373" i="1" l="1"/>
  <c r="G373" i="1"/>
  <c r="C374" i="1" l="1"/>
  <c r="E374" i="1" l="1"/>
  <c r="H374" i="1"/>
  <c r="D374" i="1"/>
  <c r="F374" i="1" l="1"/>
  <c r="G374" i="1"/>
  <c r="C375" i="1" l="1"/>
  <c r="H375" i="1" l="1"/>
  <c r="E375" i="1"/>
  <c r="D375" i="1"/>
  <c r="F375" i="1" l="1"/>
  <c r="G375" i="1"/>
  <c r="C376" i="1" l="1"/>
  <c r="H376" i="1" l="1"/>
  <c r="E376" i="1"/>
  <c r="D376" i="1"/>
  <c r="F376" i="1" l="1"/>
  <c r="G376" i="1"/>
  <c r="C377" i="1" l="1"/>
  <c r="H377" i="1" l="1"/>
  <c r="E377" i="1"/>
  <c r="D377" i="1"/>
  <c r="F377" i="1" l="1"/>
  <c r="G377" i="1"/>
  <c r="C378" i="1" l="1"/>
  <c r="H378" i="1" l="1"/>
  <c r="E378" i="1"/>
  <c r="D378" i="1"/>
  <c r="F378" i="1" l="1"/>
  <c r="G378" i="1"/>
  <c r="C379" i="1" l="1"/>
  <c r="H379" i="1" l="1"/>
  <c r="E379" i="1"/>
  <c r="D379" i="1"/>
  <c r="F379" i="1" l="1"/>
  <c r="G379" i="1"/>
  <c r="C380" i="1" l="1"/>
  <c r="H380" i="1" l="1"/>
  <c r="E380" i="1"/>
  <c r="D380" i="1"/>
  <c r="F380" i="1" l="1"/>
  <c r="G380" i="1"/>
  <c r="C381" i="1" l="1"/>
  <c r="H381" i="1" l="1"/>
  <c r="E381" i="1"/>
  <c r="D381" i="1"/>
  <c r="F381" i="1" l="1"/>
  <c r="G381" i="1"/>
  <c r="C382" i="1" l="1"/>
  <c r="H382" i="1" l="1"/>
  <c r="E382" i="1"/>
  <c r="D382" i="1"/>
  <c r="F382" i="1" l="1"/>
  <c r="G382" i="1"/>
  <c r="C383" i="1" l="1"/>
  <c r="H383" i="1" l="1"/>
  <c r="E383" i="1"/>
  <c r="D383" i="1"/>
  <c r="F383" i="1" l="1"/>
  <c r="G383" i="1"/>
  <c r="C384" i="1" l="1"/>
  <c r="H384" i="1" l="1"/>
  <c r="E384" i="1"/>
  <c r="D384" i="1"/>
  <c r="F384" i="1" l="1"/>
  <c r="G384" i="1"/>
  <c r="C385" i="1" l="1"/>
  <c r="H385" i="1" l="1"/>
  <c r="E385" i="1"/>
  <c r="D385" i="1"/>
  <c r="F385" i="1" l="1"/>
  <c r="G385" i="1"/>
  <c r="C386" i="1" l="1"/>
  <c r="H386" i="1" l="1"/>
  <c r="E386" i="1"/>
  <c r="D386" i="1"/>
  <c r="F386" i="1" l="1"/>
  <c r="G386" i="1"/>
  <c r="C387" i="1" l="1"/>
  <c r="H387" i="1" l="1"/>
  <c r="E387" i="1"/>
  <c r="D387" i="1"/>
  <c r="F387" i="1" l="1"/>
  <c r="G387" i="1"/>
  <c r="C388" i="1" l="1"/>
  <c r="H388" i="1" l="1"/>
  <c r="E388" i="1"/>
  <c r="D388" i="1"/>
  <c r="F388" i="1" l="1"/>
  <c r="G388" i="1"/>
  <c r="C389" i="1" l="1"/>
  <c r="H389" i="1" l="1"/>
  <c r="E389" i="1"/>
  <c r="D389" i="1"/>
  <c r="F389" i="1" l="1"/>
  <c r="G389" i="1"/>
  <c r="C390" i="1" l="1"/>
  <c r="B390" i="1"/>
  <c r="E390" i="1" l="1"/>
  <c r="D22" i="1"/>
  <c r="H390" i="1"/>
  <c r="D390" i="1"/>
  <c r="D23" i="1"/>
  <c r="D26" i="1" s="1"/>
  <c r="F390" i="1" l="1"/>
  <c r="L22" i="1"/>
  <c r="G39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author>
  </authors>
  <commentList>
    <comment ref="C14" authorId="0" shapeId="0" xr:uid="{00000000-0006-0000-0000-000001000000}">
      <text>
        <r>
          <rPr>
            <b/>
            <sz val="8"/>
            <color indexed="81"/>
            <rFont val="Tahoma"/>
            <family val="2"/>
          </rPr>
          <t>Annual Interest Rate:</t>
        </r>
        <r>
          <rPr>
            <sz val="8"/>
            <color indexed="81"/>
            <rFont val="Tahoma"/>
            <family val="2"/>
          </rPr>
          <t xml:space="preserve">
This spreadsheet assumes a </t>
        </r>
        <r>
          <rPr>
            <b/>
            <sz val="8"/>
            <color indexed="81"/>
            <rFont val="Tahoma"/>
            <family val="2"/>
          </rPr>
          <t xml:space="preserve">fixed </t>
        </r>
        <r>
          <rPr>
            <sz val="8"/>
            <color indexed="81"/>
            <rFont val="Tahoma"/>
            <family val="2"/>
          </rPr>
          <t>annual interest rate. If the annual rate is 7%, then the monthly interest rate is 7%/12.</t>
        </r>
      </text>
    </comment>
    <comment ref="C15" authorId="0" shapeId="0" xr:uid="{00000000-0006-0000-0000-000002000000}">
      <text>
        <r>
          <rPr>
            <b/>
            <sz val="8"/>
            <color indexed="81"/>
            <rFont val="Tahoma"/>
            <family val="2"/>
          </rPr>
          <t>Term of Loan:</t>
        </r>
        <r>
          <rPr>
            <sz val="8"/>
            <color indexed="81"/>
            <rFont val="Tahoma"/>
            <family val="2"/>
          </rPr>
          <t xml:space="preserve">
The term of the loan is specified in years, but this spreadsheet assumes that payments are made monthly.</t>
        </r>
      </text>
    </comment>
    <comment ref="C16" authorId="0" shapeId="0" xr:uid="{00000000-0006-0000-0000-000003000000}">
      <text>
        <r>
          <rPr>
            <b/>
            <sz val="8"/>
            <color indexed="81"/>
            <rFont val="Tahoma"/>
            <family val="2"/>
          </rPr>
          <t>Extra Monthly Payment:</t>
        </r>
        <r>
          <rPr>
            <sz val="8"/>
            <color indexed="81"/>
            <rFont val="Tahoma"/>
            <family val="2"/>
          </rPr>
          <t xml:space="preserve">
The additional payment made each month that goes towards paying off the principal. This spreadsheet assumes that the extra payment is a fixed amount that is paid every month.</t>
        </r>
      </text>
    </comment>
    <comment ref="C21" authorId="0" shapeId="0" xr:uid="{00000000-0006-0000-0000-000004000000}">
      <text>
        <r>
          <rPr>
            <b/>
            <sz val="8"/>
            <color indexed="81"/>
            <rFont val="Tahoma"/>
            <family val="2"/>
          </rPr>
          <t>Number of Payments:</t>
        </r>
        <r>
          <rPr>
            <sz val="8"/>
            <color indexed="81"/>
            <rFont val="Tahoma"/>
            <family val="2"/>
          </rPr>
          <t xml:space="preserve">
The very last payment will usually be less than your typical monthly payment if you have made extra payments.</t>
        </r>
      </text>
    </comment>
    <comment ref="C25" authorId="0" shapeId="0" xr:uid="{00000000-0006-0000-0000-000005000000}">
      <text>
        <r>
          <rPr>
            <b/>
            <sz val="8"/>
            <color indexed="81"/>
            <rFont val="Tahoma"/>
            <family val="2"/>
          </rPr>
          <t>Payoff</t>
        </r>
        <r>
          <rPr>
            <sz val="8"/>
            <color indexed="81"/>
            <rFont val="Tahoma"/>
            <family val="2"/>
          </rPr>
          <t>:
This is the number of years that it will take to pay off the loan when making extra payments each month.</t>
        </r>
      </text>
    </comment>
    <comment ref="C26" authorId="0" shapeId="0" xr:uid="{00000000-0006-0000-0000-000006000000}">
      <text>
        <r>
          <rPr>
            <b/>
            <sz val="8"/>
            <color indexed="81"/>
            <rFont val="Tahoma"/>
            <family val="2"/>
          </rPr>
          <t>Interest Savings</t>
        </r>
        <r>
          <rPr>
            <sz val="8"/>
            <color indexed="81"/>
            <rFont val="Tahoma"/>
            <family val="2"/>
          </rPr>
          <t>:
This is the amount of money you save by making extra payments, since making the extra payments means you end up paying less total interest.</t>
        </r>
      </text>
    </comment>
    <comment ref="J29" authorId="0" shapeId="0" xr:uid="{00000000-0006-0000-0000-000007000000}">
      <text>
        <r>
          <rPr>
            <b/>
            <sz val="8"/>
            <color indexed="81"/>
            <rFont val="Tahoma"/>
            <family val="2"/>
          </rPr>
          <t>Investment Option 1</t>
        </r>
        <r>
          <rPr>
            <sz val="8"/>
            <color indexed="81"/>
            <rFont val="Tahoma"/>
            <family val="2"/>
          </rPr>
          <t>:
Instead of making extra mortgage payments, invest the money in an alternate savings plan (which hopefully provides a better interest rate). After the loan is paid off, include the monthly payment in the monthly investment.</t>
        </r>
      </text>
    </comment>
    <comment ref="M29" authorId="0" shapeId="0" xr:uid="{00000000-0006-0000-0000-000008000000}">
      <text>
        <r>
          <rPr>
            <b/>
            <sz val="8"/>
            <color indexed="81"/>
            <rFont val="Tahoma"/>
            <family val="2"/>
          </rPr>
          <t>Investment Option 2</t>
        </r>
        <r>
          <rPr>
            <sz val="8"/>
            <color indexed="81"/>
            <rFont val="Tahoma"/>
            <family val="2"/>
          </rPr>
          <t>:
After the loan is paid off, invest the monthly payment (including the amount of the extra payment) in an alternate savings plan (assuming the same annual interest rate as option 1).</t>
        </r>
      </text>
    </comment>
  </commentList>
</comments>
</file>

<file path=xl/sharedStrings.xml><?xml version="1.0" encoding="utf-8"?>
<sst xmlns="http://schemas.openxmlformats.org/spreadsheetml/2006/main" count="53" uniqueCount="50">
  <si>
    <t>Extra Payment Mortgage Calculator</t>
  </si>
  <si>
    <t>Loan Information</t>
  </si>
  <si>
    <t>Investment Information</t>
  </si>
  <si>
    <t>Loan Summary</t>
  </si>
  <si>
    <t>Extra Payments</t>
  </si>
  <si>
    <t>No Extra Payments</t>
  </si>
  <si>
    <t>Years</t>
  </si>
  <si>
    <t>Monthly Payment</t>
  </si>
  <si>
    <t>Number of Payments</t>
  </si>
  <si>
    <t>Loan 1</t>
  </si>
  <si>
    <t>Loan 2</t>
  </si>
  <si>
    <t>Total Payments</t>
  </si>
  <si>
    <t>Home Equity</t>
  </si>
  <si>
    <t>Total Interest</t>
  </si>
  <si>
    <t>Investment</t>
  </si>
  <si>
    <t>Payoff (in Years)</t>
  </si>
  <si>
    <t>Interest Savings</t>
  </si>
  <si>
    <t>Month</t>
  </si>
  <si>
    <t>Payment</t>
  </si>
  <si>
    <t>Interest</t>
  </si>
  <si>
    <t>Cumulative Interest</t>
  </si>
  <si>
    <t>Principal</t>
  </si>
  <si>
    <t>Cumulative Principal</t>
  </si>
  <si>
    <t>Balance</t>
  </si>
  <si>
    <t>Saved Interest</t>
  </si>
  <si>
    <t>Interest Gained</t>
  </si>
  <si>
    <t>Investment Value</t>
  </si>
  <si>
    <t xml:space="preserve">Loan Amount </t>
  </si>
  <si>
    <t xml:space="preserve">Annual Interest Rate </t>
  </si>
  <si>
    <t xml:space="preserve">Term of Loan (in Years) </t>
  </si>
  <si>
    <t xml:space="preserve">Extra Monthly Payment </t>
  </si>
  <si>
    <r>
      <t xml:space="preserve">Investment </t>
    </r>
    <r>
      <rPr>
        <b/>
        <sz val="10"/>
        <rFont val="Arial"/>
        <family val="2"/>
      </rPr>
      <t>Option 1</t>
    </r>
  </si>
  <si>
    <r>
      <t xml:space="preserve">Investment </t>
    </r>
    <r>
      <rPr>
        <b/>
        <sz val="10"/>
        <rFont val="Arial"/>
        <family val="2"/>
      </rPr>
      <t>Option 2</t>
    </r>
  </si>
  <si>
    <t xml:space="preserve">Months to Display </t>
  </si>
  <si>
    <t>[42]</t>
  </si>
  <si>
    <t>By Vertex42.com</t>
  </si>
  <si>
    <t>Do not submit copies or modifications of this template to any website or online template gallery.</t>
  </si>
  <si>
    <t>Please review the following license agreement to learn how you may or may not use this template. Thank you.</t>
  </si>
  <si>
    <t>This spreadsheet, including all worksheets and associated content is a copyrighted work under the United States and other copyright laws.</t>
  </si>
  <si>
    <t>https://www.vertex42.com/ExcelTemplates/extra-payments.html</t>
  </si>
  <si>
    <t>https://www.vertex42.com/licensing/EULA_personaluse.html</t>
  </si>
  <si>
    <t>© 2005-2018 Vertex42 LLC</t>
  </si>
  <si>
    <t>License Agreement</t>
  </si>
  <si>
    <t>Do not delete this worksheet</t>
  </si>
  <si>
    <t>165 S. Kimball Avenue, Suite 100</t>
  </si>
  <si>
    <t>Southlake, TX 76092</t>
  </si>
  <si>
    <t>Company NMLS # 1325498</t>
  </si>
  <si>
    <t>Office: 817-756-1555</t>
  </si>
  <si>
    <t>Website: www.rdhloans.com</t>
  </si>
  <si>
    <t>Email:  mporter@rdhloans.com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</si>
</sst>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_(&quot;$&quot;* #,##0_);_(&quot;$&quot;* \(#,##0\);_(&quot;$&quot;* &quot;-&quot;??_);_(@_)"/>
    <numFmt numFmtId="165" formatCode="0.0"/>
  </numFmts>
  <fonts count="28" x14ac:knownFonts="1">
    <font>
      <sz val="10"/>
      <name val="Tahoma"/>
      <family val="2"/>
    </font>
    <font>
      <sz val="10"/>
      <name val="Arial"/>
      <family val="2"/>
    </font>
    <font>
      <sz val="8"/>
      <name val="Arial"/>
      <family val="2"/>
    </font>
    <font>
      <sz val="8"/>
      <name val="Tahoma"/>
      <family val="2"/>
    </font>
    <font>
      <sz val="8"/>
      <color indexed="81"/>
      <name val="Tahoma"/>
      <family val="2"/>
    </font>
    <font>
      <b/>
      <sz val="8"/>
      <color indexed="81"/>
      <name val="Tahoma"/>
      <family val="2"/>
    </font>
    <font>
      <sz val="10"/>
      <name val="Arial"/>
      <family val="2"/>
    </font>
    <font>
      <sz val="8"/>
      <name val="Arial"/>
      <family val="2"/>
    </font>
    <font>
      <b/>
      <sz val="10"/>
      <name val="Arial"/>
      <family val="2"/>
    </font>
    <font>
      <sz val="11"/>
      <name val="Arial"/>
      <family val="2"/>
    </font>
    <font>
      <u/>
      <sz val="10"/>
      <color indexed="12"/>
      <name val="Arial"/>
      <family val="2"/>
    </font>
    <font>
      <sz val="6"/>
      <name val="Arial"/>
      <family val="2"/>
    </font>
    <font>
      <b/>
      <sz val="11"/>
      <name val="Arial"/>
      <family val="2"/>
    </font>
    <font>
      <sz val="6"/>
      <color indexed="9"/>
      <name val="Tahoma"/>
      <family val="2"/>
    </font>
    <font>
      <sz val="18"/>
      <color theme="4" tint="-0.249977111117893"/>
      <name val="Arial"/>
      <family val="2"/>
    </font>
    <font>
      <b/>
      <sz val="11"/>
      <color theme="4" tint="-0.249977111117893"/>
      <name val="Arial"/>
      <family val="2"/>
    </font>
    <font>
      <b/>
      <sz val="12"/>
      <name val="Arial"/>
      <family val="2"/>
    </font>
    <font>
      <b/>
      <sz val="12"/>
      <color indexed="9"/>
      <name val="Calibri"/>
      <family val="2"/>
    </font>
    <font>
      <u/>
      <sz val="11"/>
      <color indexed="12"/>
      <name val="Tahoma"/>
      <family val="2"/>
    </font>
    <font>
      <u/>
      <sz val="11"/>
      <color indexed="12"/>
      <name val="Arial"/>
      <family val="2"/>
    </font>
    <font>
      <sz val="11"/>
      <name val="Trebuchet MS"/>
      <family val="2"/>
    </font>
    <font>
      <sz val="12"/>
      <name val="Arial"/>
      <family val="2"/>
    </font>
    <font>
      <sz val="11"/>
      <color theme="1" tint="0.34998626667073579"/>
      <name val="Calibri"/>
      <family val="2"/>
    </font>
    <font>
      <u/>
      <sz val="8"/>
      <color indexed="12"/>
      <name val="Tahoma"/>
      <family val="2"/>
    </font>
    <font>
      <u/>
      <sz val="12"/>
      <color indexed="12"/>
      <name val="Arial"/>
      <family val="2"/>
    </font>
    <font>
      <sz val="12"/>
      <color theme="1"/>
      <name val="Arial"/>
      <family val="2"/>
    </font>
    <font>
      <sz val="10"/>
      <name val="Times New Roman"/>
      <family val="1"/>
    </font>
    <font>
      <sz val="12"/>
      <name val="Times New Roman"/>
      <family val="1"/>
    </font>
  </fonts>
  <fills count="9">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9">
    <border>
      <left/>
      <right/>
      <top/>
      <bottom/>
      <diagonal/>
    </border>
    <border>
      <left/>
      <right/>
      <top/>
      <bottom style="thin">
        <color indexed="55"/>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medium">
        <color theme="4"/>
      </bottom>
      <diagonal/>
    </border>
    <border>
      <left/>
      <right/>
      <top/>
      <bottom style="medium">
        <color theme="0" tint="-0.34998626667073579"/>
      </bottom>
      <diagonal/>
    </border>
  </borders>
  <cellStyleXfs count="4">
    <xf numFmtId="0" fontId="0" fillId="0" borderId="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9" fontId="1" fillId="0" borderId="0" applyFont="0" applyFill="0" applyBorder="0" applyAlignment="0" applyProtection="0"/>
  </cellStyleXfs>
  <cellXfs count="75">
    <xf numFmtId="0" fontId="0" fillId="0" borderId="0" xfId="0"/>
    <xf numFmtId="0" fontId="0" fillId="2" borderId="0" xfId="0" applyFill="1"/>
    <xf numFmtId="0" fontId="3" fillId="0" borderId="0" xfId="0" applyFont="1" applyAlignment="1">
      <alignment horizontal="center"/>
    </xf>
    <xf numFmtId="8" fontId="0" fillId="0" borderId="0" xfId="0" applyNumberFormat="1"/>
    <xf numFmtId="4" fontId="3" fillId="0" borderId="0" xfId="0" applyNumberFormat="1" applyFont="1" applyAlignment="1">
      <alignment horizontal="right"/>
    </xf>
    <xf numFmtId="0" fontId="6" fillId="0" borderId="0" xfId="0" applyFont="1"/>
    <xf numFmtId="0" fontId="9" fillId="0" borderId="0" xfId="0" applyFont="1" applyAlignment="1">
      <alignment horizontal="right"/>
    </xf>
    <xf numFmtId="164" fontId="9" fillId="0" borderId="2" xfId="1" applyNumberFormat="1" applyFont="1" applyBorder="1"/>
    <xf numFmtId="0" fontId="10" fillId="0" borderId="0" xfId="2" applyAlignment="1" applyProtection="1"/>
    <xf numFmtId="10" fontId="9" fillId="0" borderId="2" xfId="3" applyNumberFormat="1" applyFont="1" applyBorder="1"/>
    <xf numFmtId="0" fontId="9" fillId="0" borderId="2" xfId="0" applyFont="1" applyBorder="1"/>
    <xf numFmtId="0" fontId="7" fillId="0" borderId="0" xfId="0" applyFont="1" applyAlignment="1">
      <alignment horizontal="center"/>
    </xf>
    <xf numFmtId="0" fontId="9" fillId="0" borderId="0" xfId="0" applyFont="1" applyAlignment="1">
      <alignment horizontal="right" indent="1"/>
    </xf>
    <xf numFmtId="0" fontId="6" fillId="0" borderId="0" xfId="0" applyFont="1" applyAlignment="1">
      <alignment horizontal="right" indent="1"/>
    </xf>
    <xf numFmtId="8" fontId="6" fillId="0" borderId="0" xfId="0" applyNumberFormat="1" applyFont="1"/>
    <xf numFmtId="8" fontId="11" fillId="0" borderId="0" xfId="0" applyNumberFormat="1" applyFont="1"/>
    <xf numFmtId="0" fontId="12" fillId="0" borderId="0" xfId="0" applyFont="1" applyAlignment="1">
      <alignment horizontal="right" indent="1"/>
    </xf>
    <xf numFmtId="165" fontId="12" fillId="0" borderId="0" xfId="0" applyNumberFormat="1" applyFont="1" applyAlignment="1">
      <alignment horizontal="center"/>
    </xf>
    <xf numFmtId="0" fontId="6" fillId="0" borderId="0" xfId="0" applyFont="1" applyAlignment="1">
      <alignment horizontal="left"/>
    </xf>
    <xf numFmtId="8" fontId="12" fillId="0" borderId="0" xfId="0" applyNumberFormat="1" applyFont="1"/>
    <xf numFmtId="0" fontId="6" fillId="0" borderId="3" xfId="0" applyFont="1" applyBorder="1" applyAlignment="1">
      <alignment horizontal="center"/>
    </xf>
    <xf numFmtId="0" fontId="6" fillId="0" borderId="0" xfId="0" applyFont="1" applyAlignment="1">
      <alignment horizontal="center"/>
    </xf>
    <xf numFmtId="0" fontId="8" fillId="3" borderId="0" xfId="0" applyFont="1" applyFill="1" applyAlignment="1">
      <alignment horizontal="center"/>
    </xf>
    <xf numFmtId="0" fontId="6" fillId="0" borderId="0" xfId="0" applyFont="1" applyAlignment="1">
      <alignment horizontal="right"/>
    </xf>
    <xf numFmtId="38" fontId="6" fillId="0" borderId="0" xfId="0" applyNumberFormat="1" applyFont="1"/>
    <xf numFmtId="0" fontId="13" fillId="0" borderId="0" xfId="0" applyFont="1"/>
    <xf numFmtId="0" fontId="1" fillId="0" borderId="0" xfId="0" applyFont="1"/>
    <xf numFmtId="0" fontId="14" fillId="4" borderId="0" xfId="0" applyFont="1" applyFill="1" applyAlignment="1">
      <alignment horizontal="left" vertical="center"/>
    </xf>
    <xf numFmtId="0" fontId="20" fillId="0" borderId="0" xfId="0" applyFont="1" applyAlignment="1">
      <alignment horizontal="left" vertical="top" wrapText="1"/>
    </xf>
    <xf numFmtId="0" fontId="1" fillId="5" borderId="0" xfId="0" applyFont="1" applyFill="1"/>
    <xf numFmtId="0" fontId="9" fillId="0" borderId="4" xfId="0" applyFont="1" applyBorder="1"/>
    <xf numFmtId="0" fontId="0" fillId="5" borderId="0" xfId="0" applyFill="1"/>
    <xf numFmtId="0" fontId="10" fillId="0" borderId="0" xfId="2" applyAlignment="1" applyProtection="1">
      <alignment horizontal="left" vertical="top"/>
    </xf>
    <xf numFmtId="0" fontId="21" fillId="0" borderId="5" xfId="0" applyFont="1" applyBorder="1" applyAlignment="1">
      <alignment horizontal="left" wrapText="1"/>
    </xf>
    <xf numFmtId="0" fontId="16" fillId="0" borderId="6" xfId="0" applyFont="1" applyBorder="1" applyAlignment="1">
      <alignment horizontal="left" wrapText="1"/>
    </xf>
    <xf numFmtId="0" fontId="15" fillId="5" borderId="0" xfId="0" applyFont="1" applyFill="1"/>
    <xf numFmtId="0" fontId="21" fillId="0" borderId="6" xfId="0" applyFont="1" applyBorder="1" applyAlignment="1">
      <alignment horizontal="left" wrapText="1"/>
    </xf>
    <xf numFmtId="0" fontId="1" fillId="5" borderId="0" xfId="0" applyFont="1" applyFill="1" applyAlignment="1">
      <alignment vertical="top"/>
    </xf>
    <xf numFmtId="0" fontId="9" fillId="5" borderId="0" xfId="0" applyFont="1" applyFill="1" applyAlignment="1">
      <alignment horizontal="right" vertical="top"/>
    </xf>
    <xf numFmtId="0" fontId="21" fillId="0" borderId="6" xfId="0" applyFont="1" applyBorder="1" applyAlignment="1">
      <alignment horizontal="left"/>
    </xf>
    <xf numFmtId="0" fontId="20" fillId="5" borderId="0" xfId="0" applyFont="1" applyFill="1" applyAlignment="1">
      <alignment horizontal="left" vertical="top" wrapText="1"/>
    </xf>
    <xf numFmtId="0" fontId="9" fillId="5" borderId="0" xfId="0" applyFont="1" applyFill="1" applyAlignment="1">
      <alignment vertical="top"/>
    </xf>
    <xf numFmtId="0" fontId="9" fillId="5" borderId="0" xfId="0" applyFont="1" applyFill="1" applyAlignment="1">
      <alignment vertical="top" wrapText="1"/>
    </xf>
    <xf numFmtId="0" fontId="0" fillId="5" borderId="0" xfId="0" applyFill="1" applyAlignment="1">
      <alignment horizontal="right" vertical="top"/>
    </xf>
    <xf numFmtId="0" fontId="17" fillId="5" borderId="0" xfId="0" applyFont="1" applyFill="1"/>
    <xf numFmtId="0" fontId="22" fillId="5" borderId="0" xfId="0" applyFont="1" applyFill="1" applyAlignment="1">
      <alignment horizontal="center"/>
    </xf>
    <xf numFmtId="0" fontId="18" fillId="5" borderId="0" xfId="2" applyFont="1" applyFill="1" applyAlignment="1" applyProtection="1">
      <alignment horizontal="left" indent="1"/>
    </xf>
    <xf numFmtId="0" fontId="19" fillId="5" borderId="0" xfId="0" applyFont="1" applyFill="1" applyAlignment="1">
      <alignment horizontal="left" indent="1"/>
    </xf>
    <xf numFmtId="0" fontId="9" fillId="5" borderId="0" xfId="0" applyFont="1" applyFill="1"/>
    <xf numFmtId="0" fontId="8" fillId="7" borderId="1" xfId="0" applyFont="1" applyFill="1" applyBorder="1" applyAlignment="1">
      <alignment horizontal="left"/>
    </xf>
    <xf numFmtId="0" fontId="12" fillId="7" borderId="0" xfId="0" applyFont="1" applyFill="1" applyAlignment="1">
      <alignment horizontal="left" vertical="center" indent="1"/>
    </xf>
    <xf numFmtId="0" fontId="12" fillId="7" borderId="0" xfId="0" applyFont="1" applyFill="1" applyAlignment="1">
      <alignment horizontal="left"/>
    </xf>
    <xf numFmtId="0" fontId="12" fillId="7" borderId="0" xfId="0" applyFont="1" applyFill="1" applyAlignment="1">
      <alignment horizontal="center" wrapText="1"/>
    </xf>
    <xf numFmtId="0" fontId="12" fillId="7" borderId="0" xfId="0" applyFont="1" applyFill="1" applyAlignment="1">
      <alignment horizontal="left" indent="1"/>
    </xf>
    <xf numFmtId="0" fontId="8" fillId="7" borderId="0" xfId="0" applyFont="1" applyFill="1" applyAlignment="1">
      <alignment horizontal="left"/>
    </xf>
    <xf numFmtId="0" fontId="3" fillId="6" borderId="0" xfId="0" applyFont="1" applyFill="1" applyAlignment="1">
      <alignment horizontal="center"/>
    </xf>
    <xf numFmtId="7" fontId="3" fillId="6" borderId="0" xfId="0" applyNumberFormat="1" applyFont="1" applyFill="1"/>
    <xf numFmtId="0" fontId="8" fillId="7" borderId="7" xfId="0" applyFont="1" applyFill="1" applyBorder="1" applyAlignment="1">
      <alignment horizontal="center"/>
    </xf>
    <xf numFmtId="0" fontId="8" fillId="7" borderId="7" xfId="0" applyFont="1" applyFill="1" applyBorder="1" applyAlignment="1">
      <alignment horizontal="right"/>
    </xf>
    <xf numFmtId="0" fontId="8" fillId="7" borderId="7" xfId="0" applyFont="1" applyFill="1" applyBorder="1" applyAlignment="1">
      <alignment horizontal="right" wrapText="1"/>
    </xf>
    <xf numFmtId="0" fontId="9" fillId="8" borderId="0" xfId="0" applyFont="1" applyFill="1" applyAlignment="1">
      <alignment horizontal="left" indent="1"/>
    </xf>
    <xf numFmtId="0" fontId="6" fillId="8" borderId="0" xfId="0" applyFont="1" applyFill="1"/>
    <xf numFmtId="0" fontId="3" fillId="4" borderId="0" xfId="0" applyFont="1" applyFill="1" applyAlignment="1">
      <alignment horizontal="center"/>
    </xf>
    <xf numFmtId="7" fontId="3" fillId="4" borderId="0" xfId="0" applyNumberFormat="1" applyFont="1" applyFill="1"/>
    <xf numFmtId="0" fontId="6" fillId="8" borderId="8" xfId="0" applyFont="1" applyFill="1" applyBorder="1" applyAlignment="1">
      <alignment horizontal="right" wrapText="1"/>
    </xf>
    <xf numFmtId="0" fontId="23" fillId="0" borderId="0" xfId="2" applyFont="1" applyAlignment="1" applyProtection="1">
      <alignment horizontal="left"/>
    </xf>
    <xf numFmtId="8" fontId="9" fillId="0" borderId="0" xfId="0" applyNumberFormat="1" applyFont="1" applyAlignment="1">
      <alignment horizontal="center" shrinkToFit="1"/>
    </xf>
    <xf numFmtId="0" fontId="9" fillId="0" borderId="0" xfId="3" applyNumberFormat="1" applyFont="1" applyAlignment="1">
      <alignment horizontal="center" shrinkToFit="1"/>
    </xf>
    <xf numFmtId="0" fontId="9" fillId="0" borderId="0" xfId="0" applyFont="1" applyAlignment="1">
      <alignment horizontal="center" shrinkToFit="1"/>
    </xf>
    <xf numFmtId="164" fontId="9" fillId="0" borderId="2" xfId="1" applyNumberFormat="1" applyFont="1" applyBorder="1" applyAlignment="1">
      <alignment shrinkToFit="1"/>
    </xf>
    <xf numFmtId="0" fontId="2" fillId="0" borderId="0" xfId="0" applyFont="1" applyAlignment="1">
      <alignment horizontal="right"/>
    </xf>
    <xf numFmtId="0" fontId="24" fillId="0" borderId="6" xfId="2" applyFont="1" applyBorder="1" applyAlignment="1" applyProtection="1">
      <alignment horizontal="left" wrapText="1"/>
    </xf>
    <xf numFmtId="0" fontId="25" fillId="0" borderId="6" xfId="0" applyFont="1" applyBorder="1" applyAlignment="1">
      <alignment horizontal="left" wrapText="1"/>
    </xf>
    <xf numFmtId="0" fontId="26" fillId="0" borderId="0" xfId="0" applyFont="1"/>
    <xf numFmtId="0" fontId="27" fillId="0" borderId="0" xfId="0" applyFont="1"/>
  </cellXfs>
  <cellStyles count="4">
    <cellStyle name="Currency" xfId="1" builtinId="4"/>
    <cellStyle name="Hyperlink" xfId="2" builtinId="8" customBuiltin="1"/>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172973008086422"/>
          <c:y val="6.7796610169491525E-2"/>
          <c:w val="0.75166378497412978"/>
          <c:h val="0.80084745762711862"/>
        </c:manualLayout>
      </c:layout>
      <c:scatterChart>
        <c:scatterStyle val="lineMarker"/>
        <c:varyColors val="0"/>
        <c:ser>
          <c:idx val="0"/>
          <c:order val="0"/>
          <c:tx>
            <c:v>Investment Option</c:v>
          </c:tx>
          <c:spPr>
            <a:ln w="25400">
              <a:solidFill>
                <a:srgbClr val="000080"/>
              </a:solidFill>
              <a:prstDash val="solid"/>
            </a:ln>
          </c:spPr>
          <c:marker>
            <c:symbol val="none"/>
          </c:marker>
          <c:xVal>
            <c:numRef>
              <c:f>[0]!epm_years</c:f>
              <c:numCache>
                <c:formatCode>General</c:formatCode>
                <c:ptCount val="374"/>
                <c:pt idx="0">
                  <c:v>8.3333333333333329E-2</c:v>
                </c:pt>
                <c:pt idx="1">
                  <c:v>0.16666666666666666</c:v>
                </c:pt>
                <c:pt idx="2">
                  <c:v>0.25</c:v>
                </c:pt>
                <c:pt idx="3">
                  <c:v>0.33333333333333331</c:v>
                </c:pt>
                <c:pt idx="4">
                  <c:v>0.41666666666666669</c:v>
                </c:pt>
                <c:pt idx="5">
                  <c:v>0.5</c:v>
                </c:pt>
                <c:pt idx="6">
                  <c:v>0.58333333333333337</c:v>
                </c:pt>
                <c:pt idx="7">
                  <c:v>0.66666666666666663</c:v>
                </c:pt>
                <c:pt idx="8">
                  <c:v>0.75</c:v>
                </c:pt>
                <c:pt idx="9">
                  <c:v>0.83333333333333337</c:v>
                </c:pt>
                <c:pt idx="10">
                  <c:v>0.91666666666666663</c:v>
                </c:pt>
                <c:pt idx="11">
                  <c:v>1</c:v>
                </c:pt>
                <c:pt idx="12">
                  <c:v>1.0833333333333333</c:v>
                </c:pt>
                <c:pt idx="13">
                  <c:v>1.1666666666666667</c:v>
                </c:pt>
                <c:pt idx="14">
                  <c:v>1.25</c:v>
                </c:pt>
                <c:pt idx="15">
                  <c:v>1.3333333333333333</c:v>
                </c:pt>
                <c:pt idx="16">
                  <c:v>1.4166666666666667</c:v>
                </c:pt>
                <c:pt idx="17">
                  <c:v>1.5</c:v>
                </c:pt>
                <c:pt idx="18">
                  <c:v>1.5833333333333333</c:v>
                </c:pt>
                <c:pt idx="19">
                  <c:v>1.6666666666666667</c:v>
                </c:pt>
                <c:pt idx="20">
                  <c:v>1.75</c:v>
                </c:pt>
                <c:pt idx="21">
                  <c:v>1.8333333333333333</c:v>
                </c:pt>
                <c:pt idx="22">
                  <c:v>1.9166666666666667</c:v>
                </c:pt>
                <c:pt idx="23">
                  <c:v>2</c:v>
                </c:pt>
                <c:pt idx="24">
                  <c:v>2.0833333333333335</c:v>
                </c:pt>
                <c:pt idx="25">
                  <c:v>2.1666666666666665</c:v>
                </c:pt>
                <c:pt idx="26">
                  <c:v>2.25</c:v>
                </c:pt>
                <c:pt idx="27">
                  <c:v>2.3333333333333335</c:v>
                </c:pt>
                <c:pt idx="28">
                  <c:v>2.4166666666666665</c:v>
                </c:pt>
                <c:pt idx="29">
                  <c:v>2.5</c:v>
                </c:pt>
                <c:pt idx="30">
                  <c:v>2.5833333333333335</c:v>
                </c:pt>
                <c:pt idx="31">
                  <c:v>2.6666666666666665</c:v>
                </c:pt>
                <c:pt idx="32">
                  <c:v>2.75</c:v>
                </c:pt>
                <c:pt idx="33">
                  <c:v>2.8333333333333335</c:v>
                </c:pt>
                <c:pt idx="34">
                  <c:v>2.9166666666666665</c:v>
                </c:pt>
                <c:pt idx="35">
                  <c:v>3</c:v>
                </c:pt>
                <c:pt idx="36">
                  <c:v>3.0833333333333335</c:v>
                </c:pt>
                <c:pt idx="37">
                  <c:v>3.1666666666666665</c:v>
                </c:pt>
                <c:pt idx="38">
                  <c:v>3.25</c:v>
                </c:pt>
                <c:pt idx="39">
                  <c:v>3.3333333333333335</c:v>
                </c:pt>
                <c:pt idx="40">
                  <c:v>3.4166666666666665</c:v>
                </c:pt>
                <c:pt idx="41">
                  <c:v>3.5</c:v>
                </c:pt>
                <c:pt idx="42">
                  <c:v>3.5833333333333335</c:v>
                </c:pt>
                <c:pt idx="43">
                  <c:v>3.6666666666666665</c:v>
                </c:pt>
                <c:pt idx="44">
                  <c:v>3.75</c:v>
                </c:pt>
                <c:pt idx="45">
                  <c:v>3.8333333333333335</c:v>
                </c:pt>
                <c:pt idx="46">
                  <c:v>3.9166666666666665</c:v>
                </c:pt>
                <c:pt idx="47">
                  <c:v>4</c:v>
                </c:pt>
                <c:pt idx="48">
                  <c:v>4.083333333333333</c:v>
                </c:pt>
                <c:pt idx="49">
                  <c:v>4.166666666666667</c:v>
                </c:pt>
                <c:pt idx="50">
                  <c:v>4.25</c:v>
                </c:pt>
                <c:pt idx="51">
                  <c:v>4.333333333333333</c:v>
                </c:pt>
                <c:pt idx="52">
                  <c:v>4.416666666666667</c:v>
                </c:pt>
                <c:pt idx="53">
                  <c:v>4.5</c:v>
                </c:pt>
                <c:pt idx="54">
                  <c:v>4.583333333333333</c:v>
                </c:pt>
                <c:pt idx="55">
                  <c:v>4.666666666666667</c:v>
                </c:pt>
                <c:pt idx="56">
                  <c:v>4.75</c:v>
                </c:pt>
                <c:pt idx="57">
                  <c:v>4.833333333333333</c:v>
                </c:pt>
                <c:pt idx="58">
                  <c:v>4.916666666666667</c:v>
                </c:pt>
                <c:pt idx="59">
                  <c:v>5</c:v>
                </c:pt>
                <c:pt idx="60">
                  <c:v>5.083333333333333</c:v>
                </c:pt>
                <c:pt idx="61">
                  <c:v>5.166666666666667</c:v>
                </c:pt>
                <c:pt idx="62">
                  <c:v>5.25</c:v>
                </c:pt>
                <c:pt idx="63">
                  <c:v>5.333333333333333</c:v>
                </c:pt>
                <c:pt idx="64">
                  <c:v>5.416666666666667</c:v>
                </c:pt>
                <c:pt idx="65">
                  <c:v>5.5</c:v>
                </c:pt>
                <c:pt idx="66">
                  <c:v>5.583333333333333</c:v>
                </c:pt>
                <c:pt idx="67">
                  <c:v>5.666666666666667</c:v>
                </c:pt>
                <c:pt idx="68">
                  <c:v>5.75</c:v>
                </c:pt>
                <c:pt idx="69">
                  <c:v>5.833333333333333</c:v>
                </c:pt>
                <c:pt idx="70">
                  <c:v>5.916666666666667</c:v>
                </c:pt>
                <c:pt idx="71">
                  <c:v>6</c:v>
                </c:pt>
                <c:pt idx="72">
                  <c:v>6.083333333333333</c:v>
                </c:pt>
                <c:pt idx="73">
                  <c:v>6.166666666666667</c:v>
                </c:pt>
                <c:pt idx="74">
                  <c:v>6.25</c:v>
                </c:pt>
                <c:pt idx="75">
                  <c:v>6.333333333333333</c:v>
                </c:pt>
                <c:pt idx="76">
                  <c:v>6.416666666666667</c:v>
                </c:pt>
                <c:pt idx="77">
                  <c:v>6.5</c:v>
                </c:pt>
                <c:pt idx="78">
                  <c:v>6.583333333333333</c:v>
                </c:pt>
                <c:pt idx="79">
                  <c:v>6.666666666666667</c:v>
                </c:pt>
                <c:pt idx="80">
                  <c:v>6.75</c:v>
                </c:pt>
                <c:pt idx="81">
                  <c:v>6.833333333333333</c:v>
                </c:pt>
                <c:pt idx="82">
                  <c:v>6.916666666666667</c:v>
                </c:pt>
                <c:pt idx="83">
                  <c:v>7</c:v>
                </c:pt>
                <c:pt idx="84">
                  <c:v>7.083333333333333</c:v>
                </c:pt>
                <c:pt idx="85">
                  <c:v>7.166666666666667</c:v>
                </c:pt>
                <c:pt idx="86">
                  <c:v>7.25</c:v>
                </c:pt>
                <c:pt idx="87">
                  <c:v>7.333333333333333</c:v>
                </c:pt>
                <c:pt idx="88">
                  <c:v>7.416666666666667</c:v>
                </c:pt>
                <c:pt idx="89">
                  <c:v>7.5</c:v>
                </c:pt>
                <c:pt idx="90">
                  <c:v>7.583333333333333</c:v>
                </c:pt>
                <c:pt idx="91">
                  <c:v>7.666666666666667</c:v>
                </c:pt>
                <c:pt idx="92">
                  <c:v>7.75</c:v>
                </c:pt>
                <c:pt idx="93">
                  <c:v>7.833333333333333</c:v>
                </c:pt>
                <c:pt idx="94">
                  <c:v>7.916666666666667</c:v>
                </c:pt>
                <c:pt idx="95">
                  <c:v>8</c:v>
                </c:pt>
                <c:pt idx="96">
                  <c:v>8.0833333333333339</c:v>
                </c:pt>
                <c:pt idx="97">
                  <c:v>8.1666666666666661</c:v>
                </c:pt>
                <c:pt idx="98">
                  <c:v>8.25</c:v>
                </c:pt>
                <c:pt idx="99">
                  <c:v>8.3333333333333339</c:v>
                </c:pt>
                <c:pt idx="100">
                  <c:v>8.4166666666666661</c:v>
                </c:pt>
                <c:pt idx="101">
                  <c:v>8.5</c:v>
                </c:pt>
                <c:pt idx="102">
                  <c:v>8.5833333333333339</c:v>
                </c:pt>
                <c:pt idx="103">
                  <c:v>8.6666666666666661</c:v>
                </c:pt>
                <c:pt idx="104">
                  <c:v>8.75</c:v>
                </c:pt>
                <c:pt idx="105">
                  <c:v>8.8333333333333339</c:v>
                </c:pt>
                <c:pt idx="106">
                  <c:v>8.9166666666666661</c:v>
                </c:pt>
                <c:pt idx="107">
                  <c:v>9</c:v>
                </c:pt>
                <c:pt idx="108">
                  <c:v>9.0833333333333339</c:v>
                </c:pt>
                <c:pt idx="109">
                  <c:v>9.1666666666666661</c:v>
                </c:pt>
                <c:pt idx="110">
                  <c:v>9.25</c:v>
                </c:pt>
                <c:pt idx="111">
                  <c:v>9.3333333333333339</c:v>
                </c:pt>
                <c:pt idx="112">
                  <c:v>9.4166666666666661</c:v>
                </c:pt>
                <c:pt idx="113">
                  <c:v>9.5</c:v>
                </c:pt>
                <c:pt idx="114">
                  <c:v>9.5833333333333339</c:v>
                </c:pt>
                <c:pt idx="115">
                  <c:v>9.6666666666666661</c:v>
                </c:pt>
                <c:pt idx="116">
                  <c:v>9.75</c:v>
                </c:pt>
                <c:pt idx="117">
                  <c:v>9.8333333333333339</c:v>
                </c:pt>
                <c:pt idx="118">
                  <c:v>9.9166666666666661</c:v>
                </c:pt>
                <c:pt idx="119">
                  <c:v>10</c:v>
                </c:pt>
                <c:pt idx="120">
                  <c:v>10.083333333333334</c:v>
                </c:pt>
                <c:pt idx="121">
                  <c:v>10.166666666666666</c:v>
                </c:pt>
                <c:pt idx="122">
                  <c:v>10.25</c:v>
                </c:pt>
                <c:pt idx="123">
                  <c:v>10.333333333333334</c:v>
                </c:pt>
                <c:pt idx="124">
                  <c:v>10.416666666666666</c:v>
                </c:pt>
                <c:pt idx="125">
                  <c:v>10.5</c:v>
                </c:pt>
                <c:pt idx="126">
                  <c:v>10.583333333333334</c:v>
                </c:pt>
                <c:pt idx="127">
                  <c:v>10.666666666666666</c:v>
                </c:pt>
                <c:pt idx="128">
                  <c:v>10.75</c:v>
                </c:pt>
                <c:pt idx="129">
                  <c:v>10.833333333333334</c:v>
                </c:pt>
                <c:pt idx="130">
                  <c:v>10.916666666666666</c:v>
                </c:pt>
                <c:pt idx="131">
                  <c:v>11</c:v>
                </c:pt>
                <c:pt idx="132">
                  <c:v>11.083333333333334</c:v>
                </c:pt>
                <c:pt idx="133">
                  <c:v>11.166666666666666</c:v>
                </c:pt>
                <c:pt idx="134">
                  <c:v>11.25</c:v>
                </c:pt>
                <c:pt idx="135">
                  <c:v>11.333333333333334</c:v>
                </c:pt>
                <c:pt idx="136">
                  <c:v>11.416666666666666</c:v>
                </c:pt>
                <c:pt idx="137">
                  <c:v>11.5</c:v>
                </c:pt>
                <c:pt idx="138">
                  <c:v>11.583333333333334</c:v>
                </c:pt>
                <c:pt idx="139">
                  <c:v>11.666666666666666</c:v>
                </c:pt>
                <c:pt idx="140">
                  <c:v>11.75</c:v>
                </c:pt>
                <c:pt idx="141">
                  <c:v>11.833333333333334</c:v>
                </c:pt>
                <c:pt idx="142">
                  <c:v>11.916666666666666</c:v>
                </c:pt>
                <c:pt idx="143">
                  <c:v>12</c:v>
                </c:pt>
                <c:pt idx="144">
                  <c:v>12.083333333333334</c:v>
                </c:pt>
                <c:pt idx="145">
                  <c:v>12.166666666666666</c:v>
                </c:pt>
                <c:pt idx="146">
                  <c:v>12.25</c:v>
                </c:pt>
                <c:pt idx="147">
                  <c:v>12.333333333333334</c:v>
                </c:pt>
                <c:pt idx="148">
                  <c:v>12.416666666666666</c:v>
                </c:pt>
                <c:pt idx="149">
                  <c:v>12.5</c:v>
                </c:pt>
                <c:pt idx="150">
                  <c:v>12.583333333333334</c:v>
                </c:pt>
                <c:pt idx="151">
                  <c:v>12.666666666666666</c:v>
                </c:pt>
                <c:pt idx="152">
                  <c:v>12.75</c:v>
                </c:pt>
                <c:pt idx="153">
                  <c:v>12.833333333333334</c:v>
                </c:pt>
                <c:pt idx="154">
                  <c:v>12.916666666666666</c:v>
                </c:pt>
                <c:pt idx="155">
                  <c:v>13</c:v>
                </c:pt>
                <c:pt idx="156">
                  <c:v>13.083333333333334</c:v>
                </c:pt>
                <c:pt idx="157">
                  <c:v>13.166666666666666</c:v>
                </c:pt>
                <c:pt idx="158">
                  <c:v>13.25</c:v>
                </c:pt>
                <c:pt idx="159">
                  <c:v>13.333333333333334</c:v>
                </c:pt>
                <c:pt idx="160">
                  <c:v>13.416666666666666</c:v>
                </c:pt>
                <c:pt idx="161">
                  <c:v>13.5</c:v>
                </c:pt>
                <c:pt idx="162">
                  <c:v>13.583333333333334</c:v>
                </c:pt>
                <c:pt idx="163">
                  <c:v>13.666666666666666</c:v>
                </c:pt>
                <c:pt idx="164">
                  <c:v>13.75</c:v>
                </c:pt>
                <c:pt idx="165">
                  <c:v>13.833333333333334</c:v>
                </c:pt>
                <c:pt idx="166">
                  <c:v>13.916666666666666</c:v>
                </c:pt>
                <c:pt idx="167">
                  <c:v>14</c:v>
                </c:pt>
                <c:pt idx="168">
                  <c:v>14.083333333333334</c:v>
                </c:pt>
                <c:pt idx="169">
                  <c:v>14.166666666666666</c:v>
                </c:pt>
                <c:pt idx="170">
                  <c:v>14.25</c:v>
                </c:pt>
                <c:pt idx="171">
                  <c:v>14.333333333333334</c:v>
                </c:pt>
                <c:pt idx="172">
                  <c:v>14.416666666666666</c:v>
                </c:pt>
                <c:pt idx="173">
                  <c:v>14.5</c:v>
                </c:pt>
                <c:pt idx="174">
                  <c:v>14.583333333333334</c:v>
                </c:pt>
                <c:pt idx="175">
                  <c:v>14.666666666666666</c:v>
                </c:pt>
                <c:pt idx="176">
                  <c:v>14.75</c:v>
                </c:pt>
                <c:pt idx="177">
                  <c:v>14.833333333333334</c:v>
                </c:pt>
                <c:pt idx="178">
                  <c:v>14.916666666666666</c:v>
                </c:pt>
                <c:pt idx="179">
                  <c:v>15</c:v>
                </c:pt>
                <c:pt idx="180">
                  <c:v>15.083333333333334</c:v>
                </c:pt>
                <c:pt idx="181">
                  <c:v>15.166666666666666</c:v>
                </c:pt>
                <c:pt idx="182">
                  <c:v>15.25</c:v>
                </c:pt>
                <c:pt idx="183">
                  <c:v>15.333333333333334</c:v>
                </c:pt>
                <c:pt idx="184">
                  <c:v>15.416666666666666</c:v>
                </c:pt>
                <c:pt idx="185">
                  <c:v>15.5</c:v>
                </c:pt>
                <c:pt idx="186">
                  <c:v>15.583333333333334</c:v>
                </c:pt>
                <c:pt idx="187">
                  <c:v>15.666666666666666</c:v>
                </c:pt>
                <c:pt idx="188">
                  <c:v>15.75</c:v>
                </c:pt>
                <c:pt idx="189">
                  <c:v>15.833333333333334</c:v>
                </c:pt>
                <c:pt idx="190">
                  <c:v>15.916666666666666</c:v>
                </c:pt>
                <c:pt idx="191">
                  <c:v>16</c:v>
                </c:pt>
                <c:pt idx="192">
                  <c:v>16.083333333333332</c:v>
                </c:pt>
                <c:pt idx="193">
                  <c:v>16.166666666666668</c:v>
                </c:pt>
                <c:pt idx="194">
                  <c:v>16.25</c:v>
                </c:pt>
                <c:pt idx="195">
                  <c:v>16.333333333333332</c:v>
                </c:pt>
                <c:pt idx="196">
                  <c:v>16.416666666666668</c:v>
                </c:pt>
                <c:pt idx="197">
                  <c:v>16.5</c:v>
                </c:pt>
                <c:pt idx="198">
                  <c:v>16.583333333333332</c:v>
                </c:pt>
                <c:pt idx="199">
                  <c:v>16.666666666666668</c:v>
                </c:pt>
                <c:pt idx="200">
                  <c:v>16.75</c:v>
                </c:pt>
                <c:pt idx="201">
                  <c:v>16.833333333333332</c:v>
                </c:pt>
                <c:pt idx="202">
                  <c:v>16.916666666666668</c:v>
                </c:pt>
                <c:pt idx="203">
                  <c:v>17</c:v>
                </c:pt>
                <c:pt idx="204">
                  <c:v>17.083333333333332</c:v>
                </c:pt>
                <c:pt idx="205">
                  <c:v>17.166666666666668</c:v>
                </c:pt>
                <c:pt idx="206">
                  <c:v>17.25</c:v>
                </c:pt>
                <c:pt idx="207">
                  <c:v>17.333333333333332</c:v>
                </c:pt>
                <c:pt idx="208">
                  <c:v>17.416666666666668</c:v>
                </c:pt>
                <c:pt idx="209">
                  <c:v>17.5</c:v>
                </c:pt>
                <c:pt idx="210">
                  <c:v>17.583333333333332</c:v>
                </c:pt>
                <c:pt idx="211">
                  <c:v>17.666666666666668</c:v>
                </c:pt>
                <c:pt idx="212">
                  <c:v>17.75</c:v>
                </c:pt>
                <c:pt idx="213">
                  <c:v>17.833333333333332</c:v>
                </c:pt>
                <c:pt idx="214">
                  <c:v>17.916666666666668</c:v>
                </c:pt>
                <c:pt idx="215">
                  <c:v>18</c:v>
                </c:pt>
                <c:pt idx="216">
                  <c:v>18.083333333333332</c:v>
                </c:pt>
                <c:pt idx="217">
                  <c:v>18.166666666666668</c:v>
                </c:pt>
                <c:pt idx="218">
                  <c:v>18.25</c:v>
                </c:pt>
                <c:pt idx="219">
                  <c:v>18.333333333333332</c:v>
                </c:pt>
                <c:pt idx="220">
                  <c:v>18.416666666666668</c:v>
                </c:pt>
                <c:pt idx="221">
                  <c:v>18.5</c:v>
                </c:pt>
                <c:pt idx="222">
                  <c:v>18.583333333333332</c:v>
                </c:pt>
                <c:pt idx="223">
                  <c:v>18.666666666666668</c:v>
                </c:pt>
                <c:pt idx="224">
                  <c:v>18.75</c:v>
                </c:pt>
                <c:pt idx="225">
                  <c:v>18.833333333333332</c:v>
                </c:pt>
                <c:pt idx="226">
                  <c:v>18.916666666666668</c:v>
                </c:pt>
                <c:pt idx="227">
                  <c:v>19</c:v>
                </c:pt>
                <c:pt idx="228">
                  <c:v>19.083333333333332</c:v>
                </c:pt>
                <c:pt idx="229">
                  <c:v>19.166666666666668</c:v>
                </c:pt>
                <c:pt idx="230">
                  <c:v>19.25</c:v>
                </c:pt>
                <c:pt idx="231">
                  <c:v>19.333333333333332</c:v>
                </c:pt>
                <c:pt idx="232">
                  <c:v>19.416666666666668</c:v>
                </c:pt>
                <c:pt idx="233">
                  <c:v>19.5</c:v>
                </c:pt>
                <c:pt idx="234">
                  <c:v>19.583333333333332</c:v>
                </c:pt>
                <c:pt idx="235">
                  <c:v>19.666666666666668</c:v>
                </c:pt>
                <c:pt idx="236">
                  <c:v>19.75</c:v>
                </c:pt>
                <c:pt idx="237">
                  <c:v>19.833333333333332</c:v>
                </c:pt>
                <c:pt idx="238">
                  <c:v>19.916666666666668</c:v>
                </c:pt>
                <c:pt idx="239">
                  <c:v>20</c:v>
                </c:pt>
                <c:pt idx="240">
                  <c:v>20.083333333333332</c:v>
                </c:pt>
                <c:pt idx="241">
                  <c:v>20.166666666666668</c:v>
                </c:pt>
                <c:pt idx="242">
                  <c:v>20.25</c:v>
                </c:pt>
                <c:pt idx="243">
                  <c:v>20.333333333333332</c:v>
                </c:pt>
                <c:pt idx="244">
                  <c:v>20.416666666666668</c:v>
                </c:pt>
                <c:pt idx="245">
                  <c:v>20.5</c:v>
                </c:pt>
                <c:pt idx="246">
                  <c:v>20.583333333333332</c:v>
                </c:pt>
                <c:pt idx="247">
                  <c:v>20.666666666666668</c:v>
                </c:pt>
                <c:pt idx="248">
                  <c:v>20.75</c:v>
                </c:pt>
                <c:pt idx="249">
                  <c:v>20.833333333333332</c:v>
                </c:pt>
                <c:pt idx="250">
                  <c:v>20.916666666666668</c:v>
                </c:pt>
                <c:pt idx="251">
                  <c:v>21</c:v>
                </c:pt>
                <c:pt idx="252">
                  <c:v>21.083333333333332</c:v>
                </c:pt>
                <c:pt idx="253">
                  <c:v>21.166666666666668</c:v>
                </c:pt>
                <c:pt idx="254">
                  <c:v>21.25</c:v>
                </c:pt>
                <c:pt idx="255">
                  <c:v>21.333333333333332</c:v>
                </c:pt>
                <c:pt idx="256">
                  <c:v>21.416666666666668</c:v>
                </c:pt>
                <c:pt idx="257">
                  <c:v>21.5</c:v>
                </c:pt>
                <c:pt idx="258">
                  <c:v>21.583333333333332</c:v>
                </c:pt>
                <c:pt idx="259">
                  <c:v>21.666666666666668</c:v>
                </c:pt>
                <c:pt idx="260">
                  <c:v>21.75</c:v>
                </c:pt>
                <c:pt idx="261">
                  <c:v>21.833333333333332</c:v>
                </c:pt>
                <c:pt idx="262">
                  <c:v>21.916666666666668</c:v>
                </c:pt>
                <c:pt idx="263">
                  <c:v>22</c:v>
                </c:pt>
                <c:pt idx="264">
                  <c:v>22.083333333333332</c:v>
                </c:pt>
                <c:pt idx="265">
                  <c:v>22.166666666666668</c:v>
                </c:pt>
                <c:pt idx="266">
                  <c:v>22.25</c:v>
                </c:pt>
                <c:pt idx="267">
                  <c:v>22.333333333333332</c:v>
                </c:pt>
                <c:pt idx="268">
                  <c:v>22.416666666666668</c:v>
                </c:pt>
                <c:pt idx="269">
                  <c:v>22.5</c:v>
                </c:pt>
                <c:pt idx="270">
                  <c:v>22.583333333333332</c:v>
                </c:pt>
                <c:pt idx="271">
                  <c:v>22.666666666666668</c:v>
                </c:pt>
                <c:pt idx="272">
                  <c:v>22.75</c:v>
                </c:pt>
                <c:pt idx="273">
                  <c:v>22.833333333333332</c:v>
                </c:pt>
                <c:pt idx="274">
                  <c:v>22.916666666666668</c:v>
                </c:pt>
                <c:pt idx="275">
                  <c:v>23</c:v>
                </c:pt>
                <c:pt idx="276">
                  <c:v>23.083333333333332</c:v>
                </c:pt>
                <c:pt idx="277">
                  <c:v>23.166666666666668</c:v>
                </c:pt>
                <c:pt idx="278">
                  <c:v>23.25</c:v>
                </c:pt>
                <c:pt idx="279">
                  <c:v>23.333333333333332</c:v>
                </c:pt>
                <c:pt idx="280">
                  <c:v>23.416666666666668</c:v>
                </c:pt>
                <c:pt idx="281">
                  <c:v>23.5</c:v>
                </c:pt>
                <c:pt idx="282">
                  <c:v>23.583333333333332</c:v>
                </c:pt>
                <c:pt idx="283">
                  <c:v>23.666666666666668</c:v>
                </c:pt>
                <c:pt idx="284">
                  <c:v>23.75</c:v>
                </c:pt>
                <c:pt idx="285">
                  <c:v>23.833333333333332</c:v>
                </c:pt>
                <c:pt idx="286">
                  <c:v>23.916666666666668</c:v>
                </c:pt>
                <c:pt idx="287">
                  <c:v>24</c:v>
                </c:pt>
                <c:pt idx="288">
                  <c:v>24.083333333333332</c:v>
                </c:pt>
                <c:pt idx="289">
                  <c:v>24.166666666666668</c:v>
                </c:pt>
                <c:pt idx="290">
                  <c:v>24.25</c:v>
                </c:pt>
                <c:pt idx="291">
                  <c:v>24.333333333333332</c:v>
                </c:pt>
                <c:pt idx="292">
                  <c:v>24.416666666666668</c:v>
                </c:pt>
                <c:pt idx="293">
                  <c:v>24.5</c:v>
                </c:pt>
                <c:pt idx="294">
                  <c:v>24.583333333333332</c:v>
                </c:pt>
                <c:pt idx="295">
                  <c:v>24.666666666666668</c:v>
                </c:pt>
                <c:pt idx="296">
                  <c:v>24.75</c:v>
                </c:pt>
                <c:pt idx="297">
                  <c:v>24.833333333333332</c:v>
                </c:pt>
                <c:pt idx="298">
                  <c:v>24.916666666666668</c:v>
                </c:pt>
                <c:pt idx="299">
                  <c:v>25</c:v>
                </c:pt>
                <c:pt idx="300">
                  <c:v>25.083333333333332</c:v>
                </c:pt>
                <c:pt idx="301">
                  <c:v>25.166666666666668</c:v>
                </c:pt>
                <c:pt idx="302">
                  <c:v>25.25</c:v>
                </c:pt>
                <c:pt idx="303">
                  <c:v>25.333333333333332</c:v>
                </c:pt>
                <c:pt idx="304">
                  <c:v>25.416666666666668</c:v>
                </c:pt>
                <c:pt idx="305">
                  <c:v>25.5</c:v>
                </c:pt>
                <c:pt idx="306">
                  <c:v>25.583333333333332</c:v>
                </c:pt>
                <c:pt idx="307">
                  <c:v>25.666666666666668</c:v>
                </c:pt>
                <c:pt idx="308">
                  <c:v>25.75</c:v>
                </c:pt>
                <c:pt idx="309">
                  <c:v>25.833333333333332</c:v>
                </c:pt>
                <c:pt idx="310">
                  <c:v>25.916666666666668</c:v>
                </c:pt>
                <c:pt idx="311">
                  <c:v>26</c:v>
                </c:pt>
                <c:pt idx="312">
                  <c:v>26.083333333333332</c:v>
                </c:pt>
                <c:pt idx="313">
                  <c:v>26.166666666666668</c:v>
                </c:pt>
                <c:pt idx="314">
                  <c:v>26.25</c:v>
                </c:pt>
                <c:pt idx="315">
                  <c:v>26.333333333333332</c:v>
                </c:pt>
                <c:pt idx="316">
                  <c:v>26.416666666666668</c:v>
                </c:pt>
                <c:pt idx="317">
                  <c:v>26.5</c:v>
                </c:pt>
                <c:pt idx="318">
                  <c:v>26.583333333333332</c:v>
                </c:pt>
                <c:pt idx="319">
                  <c:v>26.666666666666668</c:v>
                </c:pt>
                <c:pt idx="320">
                  <c:v>26.75</c:v>
                </c:pt>
                <c:pt idx="321">
                  <c:v>26.833333333333332</c:v>
                </c:pt>
                <c:pt idx="322">
                  <c:v>26.916666666666668</c:v>
                </c:pt>
                <c:pt idx="323">
                  <c:v>27</c:v>
                </c:pt>
                <c:pt idx="324">
                  <c:v>27.083333333333332</c:v>
                </c:pt>
                <c:pt idx="325">
                  <c:v>27.166666666666668</c:v>
                </c:pt>
                <c:pt idx="326">
                  <c:v>27.25</c:v>
                </c:pt>
                <c:pt idx="327">
                  <c:v>27.333333333333332</c:v>
                </c:pt>
                <c:pt idx="328">
                  <c:v>27.416666666666668</c:v>
                </c:pt>
                <c:pt idx="329">
                  <c:v>27.5</c:v>
                </c:pt>
                <c:pt idx="330">
                  <c:v>27.583333333333332</c:v>
                </c:pt>
                <c:pt idx="331">
                  <c:v>27.666666666666668</c:v>
                </c:pt>
                <c:pt idx="332">
                  <c:v>27.75</c:v>
                </c:pt>
                <c:pt idx="333">
                  <c:v>27.833333333333332</c:v>
                </c:pt>
                <c:pt idx="334">
                  <c:v>27.916666666666668</c:v>
                </c:pt>
                <c:pt idx="335">
                  <c:v>28</c:v>
                </c:pt>
                <c:pt idx="336">
                  <c:v>28.083333333333332</c:v>
                </c:pt>
                <c:pt idx="337">
                  <c:v>28.166666666666668</c:v>
                </c:pt>
                <c:pt idx="338">
                  <c:v>28.25</c:v>
                </c:pt>
                <c:pt idx="339">
                  <c:v>28.333333333333332</c:v>
                </c:pt>
                <c:pt idx="340">
                  <c:v>28.416666666666668</c:v>
                </c:pt>
                <c:pt idx="341">
                  <c:v>28.5</c:v>
                </c:pt>
                <c:pt idx="342">
                  <c:v>28.583333333333332</c:v>
                </c:pt>
                <c:pt idx="343">
                  <c:v>28.666666666666668</c:v>
                </c:pt>
                <c:pt idx="344">
                  <c:v>28.75</c:v>
                </c:pt>
                <c:pt idx="345">
                  <c:v>28.833333333333332</c:v>
                </c:pt>
                <c:pt idx="346">
                  <c:v>28.916666666666668</c:v>
                </c:pt>
                <c:pt idx="347">
                  <c:v>29</c:v>
                </c:pt>
                <c:pt idx="348">
                  <c:v>29.083333333333332</c:v>
                </c:pt>
                <c:pt idx="349">
                  <c:v>29.166666666666668</c:v>
                </c:pt>
                <c:pt idx="350">
                  <c:v>29.25</c:v>
                </c:pt>
                <c:pt idx="351">
                  <c:v>29.333333333333332</c:v>
                </c:pt>
                <c:pt idx="352">
                  <c:v>29.416666666666668</c:v>
                </c:pt>
                <c:pt idx="353">
                  <c:v>29.5</c:v>
                </c:pt>
                <c:pt idx="354">
                  <c:v>29.583333333333332</c:v>
                </c:pt>
                <c:pt idx="355">
                  <c:v>29.666666666666668</c:v>
                </c:pt>
                <c:pt idx="356">
                  <c:v>29.75</c:v>
                </c:pt>
                <c:pt idx="357">
                  <c:v>29.833333333333332</c:v>
                </c:pt>
                <c:pt idx="358">
                  <c:v>29.916666666666668</c:v>
                </c:pt>
                <c:pt idx="359">
                  <c:v>30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numCache>
            </c:numRef>
          </c:xVal>
          <c:yVal>
            <c:numRef>
              <c:f>[0]!epm_cash2</c:f>
              <c:numCache>
                <c:formatCode>#,##0.00</c:formatCode>
                <c:ptCount val="374"/>
                <c:pt idx="0">
                  <c:v>100</c:v>
                </c:pt>
                <c:pt idx="1">
                  <c:v>200.535</c:v>
                </c:pt>
                <c:pt idx="2">
                  <c:v>301.60786224999998</c:v>
                </c:pt>
                <c:pt idx="3">
                  <c:v>403.22146431303747</c:v>
                </c:pt>
                <c:pt idx="4">
                  <c:v>505.37869914711223</c:v>
                </c:pt>
                <c:pt idx="5">
                  <c:v>608.08247518754933</c:v>
                </c:pt>
                <c:pt idx="6">
                  <c:v>711.33571642980269</c:v>
                </c:pt>
                <c:pt idx="7">
                  <c:v>815.14136251270213</c:v>
                </c:pt>
                <c:pt idx="8">
                  <c:v>919.50236880214504</c:v>
                </c:pt>
                <c:pt idx="9">
                  <c:v>1024.4217064752365</c:v>
                </c:pt>
                <c:pt idx="10">
                  <c:v>1129.902362604879</c:v>
                </c:pt>
                <c:pt idx="11">
                  <c:v>1235.9473402448152</c:v>
                </c:pt>
                <c:pt idx="12">
                  <c:v>1342.559658515125</c:v>
                </c:pt>
                <c:pt idx="13">
                  <c:v>1449.742352688181</c:v>
                </c:pt>
                <c:pt idx="14">
                  <c:v>1557.4984742750628</c:v>
                </c:pt>
                <c:pt idx="15">
                  <c:v>1665.8310911124345</c:v>
                </c:pt>
                <c:pt idx="16">
                  <c:v>1774.7432874498859</c:v>
                </c:pt>
                <c:pt idx="17">
                  <c:v>1884.2381640377428</c:v>
                </c:pt>
                <c:pt idx="18">
                  <c:v>1994.3188382153446</c:v>
                </c:pt>
                <c:pt idx="19">
                  <c:v>2104.9884439997968</c:v>
                </c:pt>
                <c:pt idx="20">
                  <c:v>2216.2501321751956</c:v>
                </c:pt>
                <c:pt idx="21">
                  <c:v>2328.1070703823329</c:v>
                </c:pt>
                <c:pt idx="22">
                  <c:v>2440.5624432088784</c:v>
                </c:pt>
                <c:pt idx="23">
                  <c:v>2553.6194522800461</c:v>
                </c:pt>
                <c:pt idx="24">
                  <c:v>2667.2813163497444</c:v>
                </c:pt>
                <c:pt idx="25">
                  <c:v>2781.5512713922158</c:v>
                </c:pt>
                <c:pt idx="26">
                  <c:v>2896.432570694164</c:v>
                </c:pt>
                <c:pt idx="27">
                  <c:v>3011.9284849473779</c:v>
                </c:pt>
                <c:pt idx="28">
                  <c:v>3128.0423023418462</c:v>
                </c:pt>
                <c:pt idx="29">
                  <c:v>3244.7773286593751</c:v>
                </c:pt>
                <c:pt idx="30">
                  <c:v>3362.1368873677029</c:v>
                </c:pt>
                <c:pt idx="31">
                  <c:v>3480.1243197151202</c:v>
                </c:pt>
                <c:pt idx="32">
                  <c:v>3598.7429848255961</c:v>
                </c:pt>
                <c:pt idx="33">
                  <c:v>3717.9962597944132</c:v>
                </c:pt>
                <c:pt idx="34">
                  <c:v>3837.887539784313</c:v>
                </c:pt>
                <c:pt idx="35">
                  <c:v>3958.4202381221589</c:v>
                </c:pt>
                <c:pt idx="36">
                  <c:v>4079.5977863961125</c:v>
                </c:pt>
                <c:pt idx="37">
                  <c:v>4201.4236345533318</c:v>
                </c:pt>
                <c:pt idx="38">
                  <c:v>4323.9012509981922</c:v>
                </c:pt>
                <c:pt idx="39">
                  <c:v>4447.0341226910323</c:v>
                </c:pt>
                <c:pt idx="40">
                  <c:v>4570.8257552474297</c:v>
                </c:pt>
                <c:pt idx="41">
                  <c:v>4695.2796730380032</c:v>
                </c:pt>
                <c:pt idx="42">
                  <c:v>4820.3994192887567</c:v>
                </c:pt>
                <c:pt idx="43">
                  <c:v>4946.1885561819518</c:v>
                </c:pt>
                <c:pt idx="44">
                  <c:v>5072.6506649575249</c:v>
                </c:pt>
                <c:pt idx="45">
                  <c:v>5199.7893460150481</c:v>
                </c:pt>
                <c:pt idx="46">
                  <c:v>5327.6082190162288</c:v>
                </c:pt>
                <c:pt idx="47">
                  <c:v>5456.1109229879658</c:v>
                </c:pt>
                <c:pt idx="48">
                  <c:v>5585.3011164259515</c:v>
                </c:pt>
                <c:pt idx="49">
                  <c:v>5715.1824773988301</c:v>
                </c:pt>
                <c:pt idx="50">
                  <c:v>5845.7587036529139</c:v>
                </c:pt>
                <c:pt idx="51">
                  <c:v>5977.0335127174567</c:v>
                </c:pt>
                <c:pt idx="52">
                  <c:v>6109.0106420104948</c:v>
                </c:pt>
                <c:pt idx="53">
                  <c:v>6241.6938489452514</c:v>
                </c:pt>
                <c:pt idx="54">
                  <c:v>6375.0869110371086</c:v>
                </c:pt>
                <c:pt idx="55">
                  <c:v>6509.193626011157</c:v>
                </c:pt>
                <c:pt idx="56">
                  <c:v>6644.0178119103166</c:v>
                </c:pt>
                <c:pt idx="57">
                  <c:v>6779.5633072040364</c:v>
                </c:pt>
                <c:pt idx="58">
                  <c:v>6915.8339708975782</c:v>
                </c:pt>
                <c:pt idx="59">
                  <c:v>7052.8336826418799</c:v>
                </c:pt>
                <c:pt idx="60">
                  <c:v>7190.5663428440139</c:v>
                </c:pt>
                <c:pt idx="61">
                  <c:v>7329.0358727782295</c:v>
                </c:pt>
                <c:pt idx="62">
                  <c:v>7468.2462146975931</c:v>
                </c:pt>
                <c:pt idx="63">
                  <c:v>7608.2013319462249</c:v>
                </c:pt>
                <c:pt idx="64">
                  <c:v>7748.905209072137</c:v>
                </c:pt>
                <c:pt idx="65">
                  <c:v>7890.3618519406728</c:v>
                </c:pt>
                <c:pt idx="66">
                  <c:v>8032.5752878485555</c:v>
                </c:pt>
                <c:pt idx="67">
                  <c:v>8175.5495656385456</c:v>
                </c:pt>
                <c:pt idx="68">
                  <c:v>8319.2887558147122</c:v>
                </c:pt>
                <c:pt idx="69">
                  <c:v>8463.7969506583213</c:v>
                </c:pt>
                <c:pt idx="70">
                  <c:v>8609.0782643443436</c:v>
                </c:pt>
                <c:pt idx="71">
                  <c:v>8755.1368330585865</c:v>
                </c:pt>
                <c:pt idx="72">
                  <c:v>8901.9768151154494</c:v>
                </c:pt>
                <c:pt idx="73">
                  <c:v>9049.6023910763179</c:v>
                </c:pt>
                <c:pt idx="74">
                  <c:v>9198.0177638685764</c:v>
                </c:pt>
                <c:pt idx="75">
                  <c:v>9347.2271589052725</c:v>
                </c:pt>
                <c:pt idx="76">
                  <c:v>9497.2348242054159</c:v>
                </c:pt>
                <c:pt idx="77">
                  <c:v>9648.0450305149152</c:v>
                </c:pt>
                <c:pt idx="78">
                  <c:v>9799.6620714281707</c:v>
                </c:pt>
                <c:pt idx="79">
                  <c:v>9952.0902635103121</c:v>
                </c:pt>
                <c:pt idx="80">
                  <c:v>10105.333946420093</c:v>
                </c:pt>
                <c:pt idx="81">
                  <c:v>10259.397483033441</c:v>
                </c:pt>
                <c:pt idx="82">
                  <c:v>10414.28525956767</c:v>
                </c:pt>
                <c:pt idx="83">
                  <c:v>10570.001685706358</c:v>
                </c:pt>
                <c:pt idx="84">
                  <c:v>10726.551194724887</c:v>
                </c:pt>
                <c:pt idx="85">
                  <c:v>10883.938243616665</c:v>
                </c:pt>
                <c:pt idx="86">
                  <c:v>11042.167313220014</c:v>
                </c:pt>
                <c:pt idx="87">
                  <c:v>11201.242908345741</c:v>
                </c:pt>
                <c:pt idx="88">
                  <c:v>11361.16955790539</c:v>
                </c:pt>
                <c:pt idx="89">
                  <c:v>11521.951815040184</c:v>
                </c:pt>
                <c:pt idx="90">
                  <c:v>11683.594257250648</c:v>
                </c:pt>
                <c:pt idx="91">
                  <c:v>11846.101486526939</c:v>
                </c:pt>
                <c:pt idx="92">
                  <c:v>12009.478129479858</c:v>
                </c:pt>
                <c:pt idx="93">
                  <c:v>12173.728837472576</c:v>
                </c:pt>
                <c:pt idx="94">
                  <c:v>12338.858286753055</c:v>
                </c:pt>
                <c:pt idx="95">
                  <c:v>12504.871178587184</c:v>
                </c:pt>
                <c:pt idx="96">
                  <c:v>12671.772239392625</c:v>
                </c:pt>
                <c:pt idx="97">
                  <c:v>12839.566220873376</c:v>
                </c:pt>
                <c:pt idx="98">
                  <c:v>13008.257900155048</c:v>
                </c:pt>
                <c:pt idx="99">
                  <c:v>13177.852079920876</c:v>
                </c:pt>
                <c:pt idx="100">
                  <c:v>13348.353588548453</c:v>
                </c:pt>
                <c:pt idx="101">
                  <c:v>13519.767280247186</c:v>
                </c:pt>
                <c:pt idx="102">
                  <c:v>13692.098035196508</c:v>
                </c:pt>
                <c:pt idx="103">
                  <c:v>13865.35075968481</c:v>
                </c:pt>
                <c:pt idx="104">
                  <c:v>14039.530386249124</c:v>
                </c:pt>
                <c:pt idx="105">
                  <c:v>14214.641873815557</c:v>
                </c:pt>
                <c:pt idx="106">
                  <c:v>14390.690207840471</c:v>
                </c:pt>
                <c:pt idx="107">
                  <c:v>14567.680400452418</c:v>
                </c:pt>
                <c:pt idx="108">
                  <c:v>14745.617490594839</c:v>
                </c:pt>
                <c:pt idx="109">
                  <c:v>14924.506544169522</c:v>
                </c:pt>
                <c:pt idx="110">
                  <c:v>15104.35265418083</c:v>
                </c:pt>
                <c:pt idx="111">
                  <c:v>15285.160940880696</c:v>
                </c:pt>
                <c:pt idx="112">
                  <c:v>15466.936551914408</c:v>
                </c:pt>
                <c:pt idx="113">
                  <c:v>15649.684662467151</c:v>
                </c:pt>
                <c:pt idx="114">
                  <c:v>15833.41047541135</c:v>
                </c:pt>
                <c:pt idx="115">
                  <c:v>16018.119221454801</c:v>
                </c:pt>
                <c:pt idx="116">
                  <c:v>16203.816159289585</c:v>
                </c:pt>
                <c:pt idx="117">
                  <c:v>16390.506575741783</c:v>
                </c:pt>
                <c:pt idx="118">
                  <c:v>16578.195785922002</c:v>
                </c:pt>
                <c:pt idx="119">
                  <c:v>16766.889133376684</c:v>
                </c:pt>
                <c:pt idx="120">
                  <c:v>16956.591990240249</c:v>
                </c:pt>
                <c:pt idx="121">
                  <c:v>17147.309757388033</c:v>
                </c:pt>
                <c:pt idx="122">
                  <c:v>17339.047864590058</c:v>
                </c:pt>
                <c:pt idx="123">
                  <c:v>17531.811770665616</c:v>
                </c:pt>
                <c:pt idx="124">
                  <c:v>17725.606963638678</c:v>
                </c:pt>
                <c:pt idx="125">
                  <c:v>17920.438960894146</c:v>
                </c:pt>
                <c:pt idx="126">
                  <c:v>18116.313309334928</c:v>
                </c:pt>
                <c:pt idx="127">
                  <c:v>18313.235585539871</c:v>
                </c:pt>
                <c:pt idx="128">
                  <c:v>18511.21139592251</c:v>
                </c:pt>
                <c:pt idx="129">
                  <c:v>18710.246376890696</c:v>
                </c:pt>
                <c:pt idx="130">
                  <c:v>18910.346195007063</c:v>
                </c:pt>
                <c:pt idx="131">
                  <c:v>19111.51654715035</c:v>
                </c:pt>
                <c:pt idx="132">
                  <c:v>19313.763160677605</c:v>
                </c:pt>
                <c:pt idx="133">
                  <c:v>19517.091793587231</c:v>
                </c:pt>
                <c:pt idx="134">
                  <c:v>19721.508234682922</c:v>
                </c:pt>
                <c:pt idx="135">
                  <c:v>19927.018303738474</c:v>
                </c:pt>
                <c:pt idx="136">
                  <c:v>20133.627851663474</c:v>
                </c:pt>
                <c:pt idx="137">
                  <c:v>20341.342760669875</c:v>
                </c:pt>
                <c:pt idx="138">
                  <c:v>20550.168944439458</c:v>
                </c:pt>
                <c:pt idx="139">
                  <c:v>20760.112348292208</c:v>
                </c:pt>
                <c:pt idx="140">
                  <c:v>20971.178949355573</c:v>
                </c:pt>
                <c:pt idx="141">
                  <c:v>21183.374756734625</c:v>
                </c:pt>
                <c:pt idx="142">
                  <c:v>21396.705811683154</c:v>
                </c:pt>
                <c:pt idx="143">
                  <c:v>21611.178187775658</c:v>
                </c:pt>
                <c:pt idx="144">
                  <c:v>21826.797991080257</c:v>
                </c:pt>
                <c:pt idx="145">
                  <c:v>22043.571360332535</c:v>
                </c:pt>
                <c:pt idx="146">
                  <c:v>22261.504467110313</c:v>
                </c:pt>
                <c:pt idx="147">
                  <c:v>22480.603516009352</c:v>
                </c:pt>
                <c:pt idx="148">
                  <c:v>22700.874744820001</c:v>
                </c:pt>
                <c:pt idx="149">
                  <c:v>22922.324424704788</c:v>
                </c:pt>
                <c:pt idx="150">
                  <c:v>23144.958860376959</c:v>
                </c:pt>
                <c:pt idx="151">
                  <c:v>23368.784390279976</c:v>
                </c:pt>
                <c:pt idx="152">
                  <c:v>23593.807386767974</c:v>
                </c:pt>
                <c:pt idx="153">
                  <c:v>23820.034256287181</c:v>
                </c:pt>
                <c:pt idx="154">
                  <c:v>24047.471439558318</c:v>
                </c:pt>
                <c:pt idx="155">
                  <c:v>24276.125411759956</c:v>
                </c:pt>
                <c:pt idx="156">
                  <c:v>24506.002682712871</c:v>
                </c:pt>
                <c:pt idx="157">
                  <c:v>24737.109797065386</c:v>
                </c:pt>
                <c:pt idx="158">
                  <c:v>24969.453334479687</c:v>
                </c:pt>
                <c:pt idx="159">
                  <c:v>25203.039909819152</c:v>
                </c:pt>
                <c:pt idx="160">
                  <c:v>25437.876173336685</c:v>
                </c:pt>
                <c:pt idx="161">
                  <c:v>25673.968810864037</c:v>
                </c:pt>
                <c:pt idx="162">
                  <c:v>25911.32454400216</c:v>
                </c:pt>
                <c:pt idx="163">
                  <c:v>26149.950130312573</c:v>
                </c:pt>
                <c:pt idx="164">
                  <c:v>26389.852363509744</c:v>
                </c:pt>
                <c:pt idx="165">
                  <c:v>26631.038073654523</c:v>
                </c:pt>
                <c:pt idx="166">
                  <c:v>26873.514127348575</c:v>
                </c:pt>
                <c:pt idx="167">
                  <c:v>27117.287427929889</c:v>
                </c:pt>
                <c:pt idx="168">
                  <c:v>27362.364915669314</c:v>
                </c:pt>
                <c:pt idx="169">
                  <c:v>27608.753567968146</c:v>
                </c:pt>
                <c:pt idx="170">
                  <c:v>27856.460399556774</c:v>
                </c:pt>
                <c:pt idx="171">
                  <c:v>28105.492462694401</c:v>
                </c:pt>
                <c:pt idx="172">
                  <c:v>28355.856847369818</c:v>
                </c:pt>
                <c:pt idx="173">
                  <c:v>28607.560681503248</c:v>
                </c:pt>
                <c:pt idx="174">
                  <c:v>28860.61113114929</c:v>
                </c:pt>
                <c:pt idx="175">
                  <c:v>29115.015400700937</c:v>
                </c:pt>
                <c:pt idx="176">
                  <c:v>29370.780733094685</c:v>
                </c:pt>
                <c:pt idx="177">
                  <c:v>29627.914410016743</c:v>
                </c:pt>
                <c:pt idx="178">
                  <c:v>29886.423752110331</c:v>
                </c:pt>
                <c:pt idx="179">
                  <c:v>30146.316119184121</c:v>
                </c:pt>
                <c:pt idx="180">
                  <c:v>30407.598910421755</c:v>
                </c:pt>
                <c:pt idx="181">
                  <c:v>30670.279564592511</c:v>
                </c:pt>
                <c:pt idx="182">
                  <c:v>30934.365560263082</c:v>
                </c:pt>
                <c:pt idx="183">
                  <c:v>31199.864416010489</c:v>
                </c:pt>
                <c:pt idx="184">
                  <c:v>31466.783690636144</c:v>
                </c:pt>
                <c:pt idx="185">
                  <c:v>31735.130983381048</c:v>
                </c:pt>
                <c:pt idx="186">
                  <c:v>32004.913934142136</c:v>
                </c:pt>
                <c:pt idx="187">
                  <c:v>32276.140223689796</c:v>
                </c:pt>
                <c:pt idx="188">
                  <c:v>32548.817573886536</c:v>
                </c:pt>
                <c:pt idx="189">
                  <c:v>32822.953747906831</c:v>
                </c:pt>
                <c:pt idx="190">
                  <c:v>33098.556550458132</c:v>
                </c:pt>
                <c:pt idx="191">
                  <c:v>33375.633828003083</c:v>
                </c:pt>
                <c:pt idx="192">
                  <c:v>33654.1934689829</c:v>
                </c:pt>
                <c:pt idx="193">
                  <c:v>33934.243404041961</c:v>
                </c:pt>
                <c:pt idx="194">
                  <c:v>34215.791606253588</c:v>
                </c:pt>
                <c:pt idx="195">
                  <c:v>34498.846091347048</c:v>
                </c:pt>
                <c:pt idx="196">
                  <c:v>34783.414917935756</c:v>
                </c:pt>
                <c:pt idx="197">
                  <c:v>35069.506187746709</c:v>
                </c:pt>
                <c:pt idx="198">
                  <c:v>35357.128045851154</c:v>
                </c:pt>
                <c:pt idx="199">
                  <c:v>35646.288680896454</c:v>
                </c:pt>
                <c:pt idx="200">
                  <c:v>35936.996325339249</c:v>
                </c:pt>
                <c:pt idx="201">
                  <c:v>36229.259255679812</c:v>
                </c:pt>
                <c:pt idx="202">
                  <c:v>36523.085792697697</c:v>
                </c:pt>
                <c:pt idx="203">
                  <c:v>36818.48430168863</c:v>
                </c:pt>
                <c:pt idx="204">
                  <c:v>37115.463192702664</c:v>
                </c:pt>
                <c:pt idx="205">
                  <c:v>37414.030920783625</c:v>
                </c:pt>
                <c:pt idx="206">
                  <c:v>37714.195986209816</c:v>
                </c:pt>
                <c:pt idx="207">
                  <c:v>38015.96693473604</c:v>
                </c:pt>
                <c:pt idx="208">
                  <c:v>38319.352357836877</c:v>
                </c:pt>
                <c:pt idx="209">
                  <c:v>38624.360892951307</c:v>
                </c:pt>
                <c:pt idx="210">
                  <c:v>38931.001223728599</c:v>
                </c:pt>
                <c:pt idx="211">
                  <c:v>39239.282080275545</c:v>
                </c:pt>
                <c:pt idx="212">
                  <c:v>39549.212239405017</c:v>
                </c:pt>
                <c:pt idx="213">
                  <c:v>39860.800524885832</c:v>
                </c:pt>
                <c:pt idx="214">
                  <c:v>40174.055807693971</c:v>
                </c:pt>
                <c:pt idx="215">
                  <c:v>40488.987006265132</c:v>
                </c:pt>
                <c:pt idx="216">
                  <c:v>40805.603086748648</c:v>
                </c:pt>
                <c:pt idx="217">
                  <c:v>41123.913063262757</c:v>
                </c:pt>
                <c:pt idx="218">
                  <c:v>41443.925998151215</c:v>
                </c:pt>
                <c:pt idx="219">
                  <c:v>41765.651002241328</c:v>
                </c:pt>
                <c:pt idx="220">
                  <c:v>42089.09723510332</c:v>
                </c:pt>
                <c:pt idx="221">
                  <c:v>42414.273905311122</c:v>
                </c:pt>
                <c:pt idx="222">
                  <c:v>42741.190270704537</c:v>
                </c:pt>
                <c:pt idx="223">
                  <c:v>43069.855638652807</c:v>
                </c:pt>
                <c:pt idx="224">
                  <c:v>43400.279366319599</c:v>
                </c:pt>
                <c:pt idx="225">
                  <c:v>43732.47086092941</c:v>
                </c:pt>
                <c:pt idx="226">
                  <c:v>44066.439580035381</c:v>
                </c:pt>
                <c:pt idx="227">
                  <c:v>44402.195031788571</c:v>
                </c:pt>
                <c:pt idx="228">
                  <c:v>44739.746775208638</c:v>
                </c:pt>
                <c:pt idx="229">
                  <c:v>45079.104420456002</c:v>
                </c:pt>
                <c:pt idx="230">
                  <c:v>45420.27762910544</c:v>
                </c:pt>
                <c:pt idx="231">
                  <c:v>45763.276114421154</c:v>
                </c:pt>
                <c:pt idx="232">
                  <c:v>46108.109641633309</c:v>
                </c:pt>
                <c:pt idx="233">
                  <c:v>46454.788028216048</c:v>
                </c:pt>
                <c:pt idx="234">
                  <c:v>46803.321144167006</c:v>
                </c:pt>
                <c:pt idx="235">
                  <c:v>47153.718912288299</c:v>
                </c:pt>
                <c:pt idx="236">
                  <c:v>47505.991308469042</c:v>
                </c:pt>
                <c:pt idx="237">
                  <c:v>47860.148361969354</c:v>
                </c:pt>
                <c:pt idx="238">
                  <c:v>48216.20015570589</c:v>
                </c:pt>
                <c:pt idx="239">
                  <c:v>48574.156826538914</c:v>
                </c:pt>
                <c:pt idx="240">
                  <c:v>48934.028565560897</c:v>
                </c:pt>
                <c:pt idx="241">
                  <c:v>49295.825618386647</c:v>
                </c:pt>
                <c:pt idx="242">
                  <c:v>49659.558285445019</c:v>
                </c:pt>
                <c:pt idx="243">
                  <c:v>50025.236922272146</c:v>
                </c:pt>
                <c:pt idx="244">
                  <c:v>50392.871939806304</c:v>
                </c:pt>
                <c:pt idx="245">
                  <c:v>50762.473804684269</c:v>
                </c:pt>
                <c:pt idx="246">
                  <c:v>51134.053039539329</c:v>
                </c:pt>
                <c:pt idx="247">
                  <c:v>51507.620223300866</c:v>
                </c:pt>
                <c:pt idx="248">
                  <c:v>51883.185991495528</c:v>
                </c:pt>
                <c:pt idx="249">
                  <c:v>52260.76103655003</c:v>
                </c:pt>
                <c:pt idx="250">
                  <c:v>52640.35610809557</c:v>
                </c:pt>
                <c:pt idx="251">
                  <c:v>53021.982013273882</c:v>
                </c:pt>
                <c:pt idx="252">
                  <c:v>53405.649617044895</c:v>
                </c:pt>
                <c:pt idx="253">
                  <c:v>53791.369842496082</c:v>
                </c:pt>
                <c:pt idx="254">
                  <c:v>54179.153671153435</c:v>
                </c:pt>
                <c:pt idx="255">
                  <c:v>54569.012143294109</c:v>
                </c:pt>
                <c:pt idx="256">
                  <c:v>54960.95635826073</c:v>
                </c:pt>
                <c:pt idx="257">
                  <c:v>55354.997474777425</c:v>
                </c:pt>
                <c:pt idx="258">
                  <c:v>55751.146711267487</c:v>
                </c:pt>
                <c:pt idx="259">
                  <c:v>56149.415346172769</c:v>
                </c:pt>
                <c:pt idx="260">
                  <c:v>56549.814718274793</c:v>
                </c:pt>
                <c:pt idx="261">
                  <c:v>56952.356227017561</c:v>
                </c:pt>
                <c:pt idx="262">
                  <c:v>57357.051332832103</c:v>
                </c:pt>
                <c:pt idx="263">
                  <c:v>57763.911557462758</c:v>
                </c:pt>
                <c:pt idx="264">
                  <c:v>58172.948484295186</c:v>
                </c:pt>
                <c:pt idx="265">
                  <c:v>58584.173758686164</c:v>
                </c:pt>
                <c:pt idx="266">
                  <c:v>58997.599088295137</c:v>
                </c:pt>
                <c:pt idx="267">
                  <c:v>59413.236243417516</c:v>
                </c:pt>
                <c:pt idx="268">
                  <c:v>59831.097057319799</c:v>
                </c:pt>
                <c:pt idx="269">
                  <c:v>60251.193426576458</c:v>
                </c:pt>
                <c:pt idx="270">
                  <c:v>60673.53731140864</c:v>
                </c:pt>
                <c:pt idx="271">
                  <c:v>61098.140736024674</c:v>
                </c:pt>
                <c:pt idx="272">
                  <c:v>61525.015788962402</c:v>
                </c:pt>
                <c:pt idx="273">
                  <c:v>61954.174623433348</c:v>
                </c:pt>
                <c:pt idx="274">
                  <c:v>62385.629457668714</c:v>
                </c:pt>
                <c:pt idx="275">
                  <c:v>62819.392575267244</c:v>
                </c:pt>
                <c:pt idx="276">
                  <c:v>63255.476325544922</c:v>
                </c:pt>
                <c:pt idx="277">
                  <c:v>63693.893123886584</c:v>
                </c:pt>
                <c:pt idx="278">
                  <c:v>64134.655452099374</c:v>
                </c:pt>
                <c:pt idx="279">
                  <c:v>64577.775858768109</c:v>
                </c:pt>
                <c:pt idx="280">
                  <c:v>65023.26695961252</c:v>
                </c:pt>
                <c:pt idx="281">
                  <c:v>65471.141437846447</c:v>
                </c:pt>
                <c:pt idx="282">
                  <c:v>65921.412044538927</c:v>
                </c:pt>
                <c:pt idx="283">
                  <c:v>66374.091598977204</c:v>
                </c:pt>
                <c:pt idx="284">
                  <c:v>66829.192989031726</c:v>
                </c:pt>
                <c:pt idx="285">
                  <c:v>67286.729171523039</c:v>
                </c:pt>
                <c:pt idx="286">
                  <c:v>67746.71317259068</c:v>
                </c:pt>
                <c:pt idx="287">
                  <c:v>68209.158088064039</c:v>
                </c:pt>
                <c:pt idx="288">
                  <c:v>68674.077083835189</c:v>
                </c:pt>
                <c:pt idx="289">
                  <c:v>69141.483396233714</c:v>
                </c:pt>
                <c:pt idx="290">
                  <c:v>69611.390332403564</c:v>
                </c:pt>
                <c:pt idx="291">
                  <c:v>70083.811270681923</c:v>
                </c:pt>
                <c:pt idx="292">
                  <c:v>70558.759660980068</c:v>
                </c:pt>
                <c:pt idx="293">
                  <c:v>71036.249025166311</c:v>
                </c:pt>
                <c:pt idx="294">
                  <c:v>71516.292957450947</c:v>
                </c:pt>
                <c:pt idx="295">
                  <c:v>71998.905124773315</c:v>
                </c:pt>
                <c:pt idx="296">
                  <c:v>72484.099267190846</c:v>
                </c:pt>
                <c:pt idx="297">
                  <c:v>72971.889198270321</c:v>
                </c:pt>
                <c:pt idx="298">
                  <c:v>73462.288805481061</c:v>
                </c:pt>
                <c:pt idx="299">
                  <c:v>73955.312050590379</c:v>
                </c:pt>
                <c:pt idx="300">
                  <c:v>74450.972970061033</c:v>
                </c:pt>
                <c:pt idx="301">
                  <c:v>74949.285675450854</c:v>
                </c:pt>
                <c:pt idx="302">
                  <c:v>75450.26435381452</c:v>
                </c:pt>
                <c:pt idx="303">
                  <c:v>75953.923268107421</c:v>
                </c:pt>
                <c:pt idx="304">
                  <c:v>76460.276757591797</c:v>
                </c:pt>
                <c:pt idx="305">
                  <c:v>76969.339238244909</c:v>
                </c:pt>
                <c:pt idx="306">
                  <c:v>77481.125203169518</c:v>
                </c:pt>
                <c:pt idx="307">
                  <c:v>77995.649223006476</c:v>
                </c:pt>
                <c:pt idx="308">
                  <c:v>78512.925946349555</c:v>
                </c:pt>
                <c:pt idx="309">
                  <c:v>79032.970100162522</c:v>
                </c:pt>
                <c:pt idx="310">
                  <c:v>79555.796490198394</c:v>
                </c:pt>
                <c:pt idx="311">
                  <c:v>80081.420001420949</c:v>
                </c:pt>
                <c:pt idx="312">
                  <c:v>80609.855598428549</c:v>
                </c:pt>
                <c:pt idx="313">
                  <c:v>81141.118325880147</c:v>
                </c:pt>
                <c:pt idx="314">
                  <c:v>81675.223308923611</c:v>
                </c:pt>
                <c:pt idx="315">
                  <c:v>82212.185753626356</c:v>
                </c:pt>
                <c:pt idx="316">
                  <c:v>82752.020947408251</c:v>
                </c:pt>
                <c:pt idx="317">
                  <c:v>83294.74425947688</c:v>
                </c:pt>
                <c:pt idx="318">
                  <c:v>83840.371141265088</c:v>
                </c:pt>
                <c:pt idx="319">
                  <c:v>84388.91712687086</c:v>
                </c:pt>
                <c:pt idx="320">
                  <c:v>84940.397833499621</c:v>
                </c:pt>
                <c:pt idx="321">
                  <c:v>85494.828961908846</c:v>
                </c:pt>
                <c:pt idx="322">
                  <c:v>86052.226296855064</c:v>
                </c:pt>
                <c:pt idx="323">
                  <c:v>86612.605707543233</c:v>
                </c:pt>
                <c:pt idx="324">
                  <c:v>87175.983148078594</c:v>
                </c:pt>
                <c:pt idx="325">
                  <c:v>87742.374657920809</c:v>
                </c:pt>
                <c:pt idx="326">
                  <c:v>88311.796362340683</c:v>
                </c:pt>
                <c:pt idx="327">
                  <c:v>88884.264472879207</c:v>
                </c:pt>
                <c:pt idx="328">
                  <c:v>89459.795287809116</c:v>
                </c:pt>
                <c:pt idx="329">
                  <c:v>90038.40519259889</c:v>
                </c:pt>
                <c:pt idx="330">
                  <c:v>90620.110660379287</c:v>
                </c:pt>
                <c:pt idx="331">
                  <c:v>91204.928252412312</c:v>
                </c:pt>
                <c:pt idx="332">
                  <c:v>91792.874618562724</c:v>
                </c:pt>
                <c:pt idx="333">
                  <c:v>92383.966497772039</c:v>
                </c:pt>
                <c:pt idx="334">
                  <c:v>92978.220718535114</c:v>
                </c:pt>
                <c:pt idx="335">
                  <c:v>93575.654199379278</c:v>
                </c:pt>
                <c:pt idx="336">
                  <c:v>94176.283949345961</c:v>
                </c:pt>
                <c:pt idx="337">
                  <c:v>94780.127068474962</c:v>
                </c:pt>
                <c:pt idx="338">
                  <c:v>95387.200748291303</c:v>
                </c:pt>
                <c:pt idx="339">
                  <c:v>95997.522272294664</c:v>
                </c:pt>
                <c:pt idx="340">
                  <c:v>96611.109016451446</c:v>
                </c:pt>
                <c:pt idx="341">
                  <c:v>97227.978449689457</c:v>
                </c:pt>
                <c:pt idx="342">
                  <c:v>97848.148134395291</c:v>
                </c:pt>
                <c:pt idx="343">
                  <c:v>98471.635726914305</c:v>
                </c:pt>
                <c:pt idx="344">
                  <c:v>99098.458978053299</c:v>
                </c:pt>
                <c:pt idx="345">
                  <c:v>99728.635733585877</c:v>
                </c:pt>
                <c:pt idx="346">
                  <c:v>100362.18393476056</c:v>
                </c:pt>
                <c:pt idx="347">
                  <c:v>100999.12161881152</c:v>
                </c:pt>
                <c:pt idx="348">
                  <c:v>101639.46691947216</c:v>
                </c:pt>
                <c:pt idx="349">
                  <c:v>102283.23806749134</c:v>
                </c:pt>
                <c:pt idx="350">
                  <c:v>102930.45339115242</c:v>
                </c:pt>
                <c:pt idx="351">
                  <c:v>103581.13131679509</c:v>
                </c:pt>
                <c:pt idx="352">
                  <c:v>104235.29036933994</c:v>
                </c:pt>
                <c:pt idx="353">
                  <c:v>104892.9491728159</c:v>
                </c:pt>
                <c:pt idx="354">
                  <c:v>105554.12645089047</c:v>
                </c:pt>
                <c:pt idx="355">
                  <c:v>106218.84102740274</c:v>
                </c:pt>
                <c:pt idx="356">
                  <c:v>106887.11182689935</c:v>
                </c:pt>
                <c:pt idx="357">
                  <c:v>107558.95787517326</c:v>
                </c:pt>
                <c:pt idx="358">
                  <c:v>108234.39829980544</c:v>
                </c:pt>
                <c:pt idx="359">
                  <c:v>108913.45233070941</c:v>
                </c:pt>
              </c:numCache>
            </c:numRef>
          </c:yVal>
          <c:smooth val="0"/>
          <c:extLst>
            <c:ext xmlns:c16="http://schemas.microsoft.com/office/drawing/2014/chart" uri="{C3380CC4-5D6E-409C-BE32-E72D297353CC}">
              <c16:uniqueId val="{00000000-A84E-4A63-97AA-2A129C6ADAF0}"/>
            </c:ext>
          </c:extLst>
        </c:ser>
        <c:ser>
          <c:idx val="1"/>
          <c:order val="1"/>
          <c:tx>
            <c:v>Extra Mortgage Payments</c:v>
          </c:tx>
          <c:spPr>
            <a:ln w="25400">
              <a:solidFill>
                <a:srgbClr val="FF0000"/>
              </a:solidFill>
              <a:prstDash val="solid"/>
            </a:ln>
          </c:spPr>
          <c:marker>
            <c:symbol val="none"/>
          </c:marker>
          <c:xVal>
            <c:numRef>
              <c:f>[0]!epm_years</c:f>
              <c:numCache>
                <c:formatCode>General</c:formatCode>
                <c:ptCount val="374"/>
                <c:pt idx="0">
                  <c:v>8.3333333333333329E-2</c:v>
                </c:pt>
                <c:pt idx="1">
                  <c:v>0.16666666666666666</c:v>
                </c:pt>
                <c:pt idx="2">
                  <c:v>0.25</c:v>
                </c:pt>
                <c:pt idx="3">
                  <c:v>0.33333333333333331</c:v>
                </c:pt>
                <c:pt idx="4">
                  <c:v>0.41666666666666669</c:v>
                </c:pt>
                <c:pt idx="5">
                  <c:v>0.5</c:v>
                </c:pt>
                <c:pt idx="6">
                  <c:v>0.58333333333333337</c:v>
                </c:pt>
                <c:pt idx="7">
                  <c:v>0.66666666666666663</c:v>
                </c:pt>
                <c:pt idx="8">
                  <c:v>0.75</c:v>
                </c:pt>
                <c:pt idx="9">
                  <c:v>0.83333333333333337</c:v>
                </c:pt>
                <c:pt idx="10">
                  <c:v>0.91666666666666663</c:v>
                </c:pt>
                <c:pt idx="11">
                  <c:v>1</c:v>
                </c:pt>
                <c:pt idx="12">
                  <c:v>1.0833333333333333</c:v>
                </c:pt>
                <c:pt idx="13">
                  <c:v>1.1666666666666667</c:v>
                </c:pt>
                <c:pt idx="14">
                  <c:v>1.25</c:v>
                </c:pt>
                <c:pt idx="15">
                  <c:v>1.3333333333333333</c:v>
                </c:pt>
                <c:pt idx="16">
                  <c:v>1.4166666666666667</c:v>
                </c:pt>
                <c:pt idx="17">
                  <c:v>1.5</c:v>
                </c:pt>
                <c:pt idx="18">
                  <c:v>1.5833333333333333</c:v>
                </c:pt>
                <c:pt idx="19">
                  <c:v>1.6666666666666667</c:v>
                </c:pt>
                <c:pt idx="20">
                  <c:v>1.75</c:v>
                </c:pt>
                <c:pt idx="21">
                  <c:v>1.8333333333333333</c:v>
                </c:pt>
                <c:pt idx="22">
                  <c:v>1.9166666666666667</c:v>
                </c:pt>
                <c:pt idx="23">
                  <c:v>2</c:v>
                </c:pt>
                <c:pt idx="24">
                  <c:v>2.0833333333333335</c:v>
                </c:pt>
                <c:pt idx="25">
                  <c:v>2.1666666666666665</c:v>
                </c:pt>
                <c:pt idx="26">
                  <c:v>2.25</c:v>
                </c:pt>
                <c:pt idx="27">
                  <c:v>2.3333333333333335</c:v>
                </c:pt>
                <c:pt idx="28">
                  <c:v>2.4166666666666665</c:v>
                </c:pt>
                <c:pt idx="29">
                  <c:v>2.5</c:v>
                </c:pt>
                <c:pt idx="30">
                  <c:v>2.5833333333333335</c:v>
                </c:pt>
                <c:pt idx="31">
                  <c:v>2.6666666666666665</c:v>
                </c:pt>
                <c:pt idx="32">
                  <c:v>2.75</c:v>
                </c:pt>
                <c:pt idx="33">
                  <c:v>2.8333333333333335</c:v>
                </c:pt>
                <c:pt idx="34">
                  <c:v>2.9166666666666665</c:v>
                </c:pt>
                <c:pt idx="35">
                  <c:v>3</c:v>
                </c:pt>
                <c:pt idx="36">
                  <c:v>3.0833333333333335</c:v>
                </c:pt>
                <c:pt idx="37">
                  <c:v>3.1666666666666665</c:v>
                </c:pt>
                <c:pt idx="38">
                  <c:v>3.25</c:v>
                </c:pt>
                <c:pt idx="39">
                  <c:v>3.3333333333333335</c:v>
                </c:pt>
                <c:pt idx="40">
                  <c:v>3.4166666666666665</c:v>
                </c:pt>
                <c:pt idx="41">
                  <c:v>3.5</c:v>
                </c:pt>
                <c:pt idx="42">
                  <c:v>3.5833333333333335</c:v>
                </c:pt>
                <c:pt idx="43">
                  <c:v>3.6666666666666665</c:v>
                </c:pt>
                <c:pt idx="44">
                  <c:v>3.75</c:v>
                </c:pt>
                <c:pt idx="45">
                  <c:v>3.8333333333333335</c:v>
                </c:pt>
                <c:pt idx="46">
                  <c:v>3.9166666666666665</c:v>
                </c:pt>
                <c:pt idx="47">
                  <c:v>4</c:v>
                </c:pt>
                <c:pt idx="48">
                  <c:v>4.083333333333333</c:v>
                </c:pt>
                <c:pt idx="49">
                  <c:v>4.166666666666667</c:v>
                </c:pt>
                <c:pt idx="50">
                  <c:v>4.25</c:v>
                </c:pt>
                <c:pt idx="51">
                  <c:v>4.333333333333333</c:v>
                </c:pt>
                <c:pt idx="52">
                  <c:v>4.416666666666667</c:v>
                </c:pt>
                <c:pt idx="53">
                  <c:v>4.5</c:v>
                </c:pt>
                <c:pt idx="54">
                  <c:v>4.583333333333333</c:v>
                </c:pt>
                <c:pt idx="55">
                  <c:v>4.666666666666667</c:v>
                </c:pt>
                <c:pt idx="56">
                  <c:v>4.75</c:v>
                </c:pt>
                <c:pt idx="57">
                  <c:v>4.833333333333333</c:v>
                </c:pt>
                <c:pt idx="58">
                  <c:v>4.916666666666667</c:v>
                </c:pt>
                <c:pt idx="59">
                  <c:v>5</c:v>
                </c:pt>
                <c:pt idx="60">
                  <c:v>5.083333333333333</c:v>
                </c:pt>
                <c:pt idx="61">
                  <c:v>5.166666666666667</c:v>
                </c:pt>
                <c:pt idx="62">
                  <c:v>5.25</c:v>
                </c:pt>
                <c:pt idx="63">
                  <c:v>5.333333333333333</c:v>
                </c:pt>
                <c:pt idx="64">
                  <c:v>5.416666666666667</c:v>
                </c:pt>
                <c:pt idx="65">
                  <c:v>5.5</c:v>
                </c:pt>
                <c:pt idx="66">
                  <c:v>5.583333333333333</c:v>
                </c:pt>
                <c:pt idx="67">
                  <c:v>5.666666666666667</c:v>
                </c:pt>
                <c:pt idx="68">
                  <c:v>5.75</c:v>
                </c:pt>
                <c:pt idx="69">
                  <c:v>5.833333333333333</c:v>
                </c:pt>
                <c:pt idx="70">
                  <c:v>5.916666666666667</c:v>
                </c:pt>
                <c:pt idx="71">
                  <c:v>6</c:v>
                </c:pt>
                <c:pt idx="72">
                  <c:v>6.083333333333333</c:v>
                </c:pt>
                <c:pt idx="73">
                  <c:v>6.166666666666667</c:v>
                </c:pt>
                <c:pt idx="74">
                  <c:v>6.25</c:v>
                </c:pt>
                <c:pt idx="75">
                  <c:v>6.333333333333333</c:v>
                </c:pt>
                <c:pt idx="76">
                  <c:v>6.416666666666667</c:v>
                </c:pt>
                <c:pt idx="77">
                  <c:v>6.5</c:v>
                </c:pt>
                <c:pt idx="78">
                  <c:v>6.583333333333333</c:v>
                </c:pt>
                <c:pt idx="79">
                  <c:v>6.666666666666667</c:v>
                </c:pt>
                <c:pt idx="80">
                  <c:v>6.75</c:v>
                </c:pt>
                <c:pt idx="81">
                  <c:v>6.833333333333333</c:v>
                </c:pt>
                <c:pt idx="82">
                  <c:v>6.916666666666667</c:v>
                </c:pt>
                <c:pt idx="83">
                  <c:v>7</c:v>
                </c:pt>
                <c:pt idx="84">
                  <c:v>7.083333333333333</c:v>
                </c:pt>
                <c:pt idx="85">
                  <c:v>7.166666666666667</c:v>
                </c:pt>
                <c:pt idx="86">
                  <c:v>7.25</c:v>
                </c:pt>
                <c:pt idx="87">
                  <c:v>7.333333333333333</c:v>
                </c:pt>
                <c:pt idx="88">
                  <c:v>7.416666666666667</c:v>
                </c:pt>
                <c:pt idx="89">
                  <c:v>7.5</c:v>
                </c:pt>
                <c:pt idx="90">
                  <c:v>7.583333333333333</c:v>
                </c:pt>
                <c:pt idx="91">
                  <c:v>7.666666666666667</c:v>
                </c:pt>
                <c:pt idx="92">
                  <c:v>7.75</c:v>
                </c:pt>
                <c:pt idx="93">
                  <c:v>7.833333333333333</c:v>
                </c:pt>
                <c:pt idx="94">
                  <c:v>7.916666666666667</c:v>
                </c:pt>
                <c:pt idx="95">
                  <c:v>8</c:v>
                </c:pt>
                <c:pt idx="96">
                  <c:v>8.0833333333333339</c:v>
                </c:pt>
                <c:pt idx="97">
                  <c:v>8.1666666666666661</c:v>
                </c:pt>
                <c:pt idx="98">
                  <c:v>8.25</c:v>
                </c:pt>
                <c:pt idx="99">
                  <c:v>8.3333333333333339</c:v>
                </c:pt>
                <c:pt idx="100">
                  <c:v>8.4166666666666661</c:v>
                </c:pt>
                <c:pt idx="101">
                  <c:v>8.5</c:v>
                </c:pt>
                <c:pt idx="102">
                  <c:v>8.5833333333333339</c:v>
                </c:pt>
                <c:pt idx="103">
                  <c:v>8.6666666666666661</c:v>
                </c:pt>
                <c:pt idx="104">
                  <c:v>8.75</c:v>
                </c:pt>
                <c:pt idx="105">
                  <c:v>8.8333333333333339</c:v>
                </c:pt>
                <c:pt idx="106">
                  <c:v>8.9166666666666661</c:v>
                </c:pt>
                <c:pt idx="107">
                  <c:v>9</c:v>
                </c:pt>
                <c:pt idx="108">
                  <c:v>9.0833333333333339</c:v>
                </c:pt>
                <c:pt idx="109">
                  <c:v>9.1666666666666661</c:v>
                </c:pt>
                <c:pt idx="110">
                  <c:v>9.25</c:v>
                </c:pt>
                <c:pt idx="111">
                  <c:v>9.3333333333333339</c:v>
                </c:pt>
                <c:pt idx="112">
                  <c:v>9.4166666666666661</c:v>
                </c:pt>
                <c:pt idx="113">
                  <c:v>9.5</c:v>
                </c:pt>
                <c:pt idx="114">
                  <c:v>9.5833333333333339</c:v>
                </c:pt>
                <c:pt idx="115">
                  <c:v>9.6666666666666661</c:v>
                </c:pt>
                <c:pt idx="116">
                  <c:v>9.75</c:v>
                </c:pt>
                <c:pt idx="117">
                  <c:v>9.8333333333333339</c:v>
                </c:pt>
                <c:pt idx="118">
                  <c:v>9.9166666666666661</c:v>
                </c:pt>
                <c:pt idx="119">
                  <c:v>10</c:v>
                </c:pt>
                <c:pt idx="120">
                  <c:v>10.083333333333334</c:v>
                </c:pt>
                <c:pt idx="121">
                  <c:v>10.166666666666666</c:v>
                </c:pt>
                <c:pt idx="122">
                  <c:v>10.25</c:v>
                </c:pt>
                <c:pt idx="123">
                  <c:v>10.333333333333334</c:v>
                </c:pt>
                <c:pt idx="124">
                  <c:v>10.416666666666666</c:v>
                </c:pt>
                <c:pt idx="125">
                  <c:v>10.5</c:v>
                </c:pt>
                <c:pt idx="126">
                  <c:v>10.583333333333334</c:v>
                </c:pt>
                <c:pt idx="127">
                  <c:v>10.666666666666666</c:v>
                </c:pt>
                <c:pt idx="128">
                  <c:v>10.75</c:v>
                </c:pt>
                <c:pt idx="129">
                  <c:v>10.833333333333334</c:v>
                </c:pt>
                <c:pt idx="130">
                  <c:v>10.916666666666666</c:v>
                </c:pt>
                <c:pt idx="131">
                  <c:v>11</c:v>
                </c:pt>
                <c:pt idx="132">
                  <c:v>11.083333333333334</c:v>
                </c:pt>
                <c:pt idx="133">
                  <c:v>11.166666666666666</c:v>
                </c:pt>
                <c:pt idx="134">
                  <c:v>11.25</c:v>
                </c:pt>
                <c:pt idx="135">
                  <c:v>11.333333333333334</c:v>
                </c:pt>
                <c:pt idx="136">
                  <c:v>11.416666666666666</c:v>
                </c:pt>
                <c:pt idx="137">
                  <c:v>11.5</c:v>
                </c:pt>
                <c:pt idx="138">
                  <c:v>11.583333333333334</c:v>
                </c:pt>
                <c:pt idx="139">
                  <c:v>11.666666666666666</c:v>
                </c:pt>
                <c:pt idx="140">
                  <c:v>11.75</c:v>
                </c:pt>
                <c:pt idx="141">
                  <c:v>11.833333333333334</c:v>
                </c:pt>
                <c:pt idx="142">
                  <c:v>11.916666666666666</c:v>
                </c:pt>
                <c:pt idx="143">
                  <c:v>12</c:v>
                </c:pt>
                <c:pt idx="144">
                  <c:v>12.083333333333334</c:v>
                </c:pt>
                <c:pt idx="145">
                  <c:v>12.166666666666666</c:v>
                </c:pt>
                <c:pt idx="146">
                  <c:v>12.25</c:v>
                </c:pt>
                <c:pt idx="147">
                  <c:v>12.333333333333334</c:v>
                </c:pt>
                <c:pt idx="148">
                  <c:v>12.416666666666666</c:v>
                </c:pt>
                <c:pt idx="149">
                  <c:v>12.5</c:v>
                </c:pt>
                <c:pt idx="150">
                  <c:v>12.583333333333334</c:v>
                </c:pt>
                <c:pt idx="151">
                  <c:v>12.666666666666666</c:v>
                </c:pt>
                <c:pt idx="152">
                  <c:v>12.75</c:v>
                </c:pt>
                <c:pt idx="153">
                  <c:v>12.833333333333334</c:v>
                </c:pt>
                <c:pt idx="154">
                  <c:v>12.916666666666666</c:v>
                </c:pt>
                <c:pt idx="155">
                  <c:v>13</c:v>
                </c:pt>
                <c:pt idx="156">
                  <c:v>13.083333333333334</c:v>
                </c:pt>
                <c:pt idx="157">
                  <c:v>13.166666666666666</c:v>
                </c:pt>
                <c:pt idx="158">
                  <c:v>13.25</c:v>
                </c:pt>
                <c:pt idx="159">
                  <c:v>13.333333333333334</c:v>
                </c:pt>
                <c:pt idx="160">
                  <c:v>13.416666666666666</c:v>
                </c:pt>
                <c:pt idx="161">
                  <c:v>13.5</c:v>
                </c:pt>
                <c:pt idx="162">
                  <c:v>13.583333333333334</c:v>
                </c:pt>
                <c:pt idx="163">
                  <c:v>13.666666666666666</c:v>
                </c:pt>
                <c:pt idx="164">
                  <c:v>13.75</c:v>
                </c:pt>
                <c:pt idx="165">
                  <c:v>13.833333333333334</c:v>
                </c:pt>
                <c:pt idx="166">
                  <c:v>13.916666666666666</c:v>
                </c:pt>
                <c:pt idx="167">
                  <c:v>14</c:v>
                </c:pt>
                <c:pt idx="168">
                  <c:v>14.083333333333334</c:v>
                </c:pt>
                <c:pt idx="169">
                  <c:v>14.166666666666666</c:v>
                </c:pt>
                <c:pt idx="170">
                  <c:v>14.25</c:v>
                </c:pt>
                <c:pt idx="171">
                  <c:v>14.333333333333334</c:v>
                </c:pt>
                <c:pt idx="172">
                  <c:v>14.416666666666666</c:v>
                </c:pt>
                <c:pt idx="173">
                  <c:v>14.5</c:v>
                </c:pt>
                <c:pt idx="174">
                  <c:v>14.583333333333334</c:v>
                </c:pt>
                <c:pt idx="175">
                  <c:v>14.666666666666666</c:v>
                </c:pt>
                <c:pt idx="176">
                  <c:v>14.75</c:v>
                </c:pt>
                <c:pt idx="177">
                  <c:v>14.833333333333334</c:v>
                </c:pt>
                <c:pt idx="178">
                  <c:v>14.916666666666666</c:v>
                </c:pt>
                <c:pt idx="179">
                  <c:v>15</c:v>
                </c:pt>
                <c:pt idx="180">
                  <c:v>15.083333333333334</c:v>
                </c:pt>
                <c:pt idx="181">
                  <c:v>15.166666666666666</c:v>
                </c:pt>
                <c:pt idx="182">
                  <c:v>15.25</c:v>
                </c:pt>
                <c:pt idx="183">
                  <c:v>15.333333333333334</c:v>
                </c:pt>
                <c:pt idx="184">
                  <c:v>15.416666666666666</c:v>
                </c:pt>
                <c:pt idx="185">
                  <c:v>15.5</c:v>
                </c:pt>
                <c:pt idx="186">
                  <c:v>15.583333333333334</c:v>
                </c:pt>
                <c:pt idx="187">
                  <c:v>15.666666666666666</c:v>
                </c:pt>
                <c:pt idx="188">
                  <c:v>15.75</c:v>
                </c:pt>
                <c:pt idx="189">
                  <c:v>15.833333333333334</c:v>
                </c:pt>
                <c:pt idx="190">
                  <c:v>15.916666666666666</c:v>
                </c:pt>
                <c:pt idx="191">
                  <c:v>16</c:v>
                </c:pt>
                <c:pt idx="192">
                  <c:v>16.083333333333332</c:v>
                </c:pt>
                <c:pt idx="193">
                  <c:v>16.166666666666668</c:v>
                </c:pt>
                <c:pt idx="194">
                  <c:v>16.25</c:v>
                </c:pt>
                <c:pt idx="195">
                  <c:v>16.333333333333332</c:v>
                </c:pt>
                <c:pt idx="196">
                  <c:v>16.416666666666668</c:v>
                </c:pt>
                <c:pt idx="197">
                  <c:v>16.5</c:v>
                </c:pt>
                <c:pt idx="198">
                  <c:v>16.583333333333332</c:v>
                </c:pt>
                <c:pt idx="199">
                  <c:v>16.666666666666668</c:v>
                </c:pt>
                <c:pt idx="200">
                  <c:v>16.75</c:v>
                </c:pt>
                <c:pt idx="201">
                  <c:v>16.833333333333332</c:v>
                </c:pt>
                <c:pt idx="202">
                  <c:v>16.916666666666668</c:v>
                </c:pt>
                <c:pt idx="203">
                  <c:v>17</c:v>
                </c:pt>
                <c:pt idx="204">
                  <c:v>17.083333333333332</c:v>
                </c:pt>
                <c:pt idx="205">
                  <c:v>17.166666666666668</c:v>
                </c:pt>
                <c:pt idx="206">
                  <c:v>17.25</c:v>
                </c:pt>
                <c:pt idx="207">
                  <c:v>17.333333333333332</c:v>
                </c:pt>
                <c:pt idx="208">
                  <c:v>17.416666666666668</c:v>
                </c:pt>
                <c:pt idx="209">
                  <c:v>17.5</c:v>
                </c:pt>
                <c:pt idx="210">
                  <c:v>17.583333333333332</c:v>
                </c:pt>
                <c:pt idx="211">
                  <c:v>17.666666666666668</c:v>
                </c:pt>
                <c:pt idx="212">
                  <c:v>17.75</c:v>
                </c:pt>
                <c:pt idx="213">
                  <c:v>17.833333333333332</c:v>
                </c:pt>
                <c:pt idx="214">
                  <c:v>17.916666666666668</c:v>
                </c:pt>
                <c:pt idx="215">
                  <c:v>18</c:v>
                </c:pt>
                <c:pt idx="216">
                  <c:v>18.083333333333332</c:v>
                </c:pt>
                <c:pt idx="217">
                  <c:v>18.166666666666668</c:v>
                </c:pt>
                <c:pt idx="218">
                  <c:v>18.25</c:v>
                </c:pt>
                <c:pt idx="219">
                  <c:v>18.333333333333332</c:v>
                </c:pt>
                <c:pt idx="220">
                  <c:v>18.416666666666668</c:v>
                </c:pt>
                <c:pt idx="221">
                  <c:v>18.5</c:v>
                </c:pt>
                <c:pt idx="222">
                  <c:v>18.583333333333332</c:v>
                </c:pt>
                <c:pt idx="223">
                  <c:v>18.666666666666668</c:v>
                </c:pt>
                <c:pt idx="224">
                  <c:v>18.75</c:v>
                </c:pt>
                <c:pt idx="225">
                  <c:v>18.833333333333332</c:v>
                </c:pt>
                <c:pt idx="226">
                  <c:v>18.916666666666668</c:v>
                </c:pt>
                <c:pt idx="227">
                  <c:v>19</c:v>
                </c:pt>
                <c:pt idx="228">
                  <c:v>19.083333333333332</c:v>
                </c:pt>
                <c:pt idx="229">
                  <c:v>19.166666666666668</c:v>
                </c:pt>
                <c:pt idx="230">
                  <c:v>19.25</c:v>
                </c:pt>
                <c:pt idx="231">
                  <c:v>19.333333333333332</c:v>
                </c:pt>
                <c:pt idx="232">
                  <c:v>19.416666666666668</c:v>
                </c:pt>
                <c:pt idx="233">
                  <c:v>19.5</c:v>
                </c:pt>
                <c:pt idx="234">
                  <c:v>19.583333333333332</c:v>
                </c:pt>
                <c:pt idx="235">
                  <c:v>19.666666666666668</c:v>
                </c:pt>
                <c:pt idx="236">
                  <c:v>19.75</c:v>
                </c:pt>
                <c:pt idx="237">
                  <c:v>19.833333333333332</c:v>
                </c:pt>
                <c:pt idx="238">
                  <c:v>19.916666666666668</c:v>
                </c:pt>
                <c:pt idx="239">
                  <c:v>20</c:v>
                </c:pt>
                <c:pt idx="240">
                  <c:v>20.083333333333332</c:v>
                </c:pt>
                <c:pt idx="241">
                  <c:v>20.166666666666668</c:v>
                </c:pt>
                <c:pt idx="242">
                  <c:v>20.25</c:v>
                </c:pt>
                <c:pt idx="243">
                  <c:v>20.333333333333332</c:v>
                </c:pt>
                <c:pt idx="244">
                  <c:v>20.416666666666668</c:v>
                </c:pt>
                <c:pt idx="245">
                  <c:v>20.5</c:v>
                </c:pt>
                <c:pt idx="246">
                  <c:v>20.583333333333332</c:v>
                </c:pt>
                <c:pt idx="247">
                  <c:v>20.666666666666668</c:v>
                </c:pt>
                <c:pt idx="248">
                  <c:v>20.75</c:v>
                </c:pt>
                <c:pt idx="249">
                  <c:v>20.833333333333332</c:v>
                </c:pt>
                <c:pt idx="250">
                  <c:v>20.916666666666668</c:v>
                </c:pt>
                <c:pt idx="251">
                  <c:v>21</c:v>
                </c:pt>
                <c:pt idx="252">
                  <c:v>21.083333333333332</c:v>
                </c:pt>
                <c:pt idx="253">
                  <c:v>21.166666666666668</c:v>
                </c:pt>
                <c:pt idx="254">
                  <c:v>21.25</c:v>
                </c:pt>
                <c:pt idx="255">
                  <c:v>21.333333333333332</c:v>
                </c:pt>
                <c:pt idx="256">
                  <c:v>21.416666666666668</c:v>
                </c:pt>
                <c:pt idx="257">
                  <c:v>21.5</c:v>
                </c:pt>
                <c:pt idx="258">
                  <c:v>21.583333333333332</c:v>
                </c:pt>
                <c:pt idx="259">
                  <c:v>21.666666666666668</c:v>
                </c:pt>
                <c:pt idx="260">
                  <c:v>21.75</c:v>
                </c:pt>
                <c:pt idx="261">
                  <c:v>21.833333333333332</c:v>
                </c:pt>
                <c:pt idx="262">
                  <c:v>21.916666666666668</c:v>
                </c:pt>
                <c:pt idx="263">
                  <c:v>22</c:v>
                </c:pt>
                <c:pt idx="264">
                  <c:v>22.083333333333332</c:v>
                </c:pt>
                <c:pt idx="265">
                  <c:v>22.166666666666668</c:v>
                </c:pt>
                <c:pt idx="266">
                  <c:v>22.25</c:v>
                </c:pt>
                <c:pt idx="267">
                  <c:v>22.333333333333332</c:v>
                </c:pt>
                <c:pt idx="268">
                  <c:v>22.416666666666668</c:v>
                </c:pt>
                <c:pt idx="269">
                  <c:v>22.5</c:v>
                </c:pt>
                <c:pt idx="270">
                  <c:v>22.583333333333332</c:v>
                </c:pt>
                <c:pt idx="271">
                  <c:v>22.666666666666668</c:v>
                </c:pt>
                <c:pt idx="272">
                  <c:v>22.75</c:v>
                </c:pt>
                <c:pt idx="273">
                  <c:v>22.833333333333332</c:v>
                </c:pt>
                <c:pt idx="274">
                  <c:v>22.916666666666668</c:v>
                </c:pt>
                <c:pt idx="275">
                  <c:v>23</c:v>
                </c:pt>
                <c:pt idx="276">
                  <c:v>23.083333333333332</c:v>
                </c:pt>
                <c:pt idx="277">
                  <c:v>23.166666666666668</c:v>
                </c:pt>
                <c:pt idx="278">
                  <c:v>23.25</c:v>
                </c:pt>
                <c:pt idx="279">
                  <c:v>23.333333333333332</c:v>
                </c:pt>
                <c:pt idx="280">
                  <c:v>23.416666666666668</c:v>
                </c:pt>
                <c:pt idx="281">
                  <c:v>23.5</c:v>
                </c:pt>
                <c:pt idx="282">
                  <c:v>23.583333333333332</c:v>
                </c:pt>
                <c:pt idx="283">
                  <c:v>23.666666666666668</c:v>
                </c:pt>
                <c:pt idx="284">
                  <c:v>23.75</c:v>
                </c:pt>
                <c:pt idx="285">
                  <c:v>23.833333333333332</c:v>
                </c:pt>
                <c:pt idx="286">
                  <c:v>23.916666666666668</c:v>
                </c:pt>
                <c:pt idx="287">
                  <c:v>24</c:v>
                </c:pt>
                <c:pt idx="288">
                  <c:v>24.083333333333332</c:v>
                </c:pt>
                <c:pt idx="289">
                  <c:v>24.166666666666668</c:v>
                </c:pt>
                <c:pt idx="290">
                  <c:v>24.25</c:v>
                </c:pt>
                <c:pt idx="291">
                  <c:v>24.333333333333332</c:v>
                </c:pt>
                <c:pt idx="292">
                  <c:v>24.416666666666668</c:v>
                </c:pt>
                <c:pt idx="293">
                  <c:v>24.5</c:v>
                </c:pt>
                <c:pt idx="294">
                  <c:v>24.583333333333332</c:v>
                </c:pt>
                <c:pt idx="295">
                  <c:v>24.666666666666668</c:v>
                </c:pt>
                <c:pt idx="296">
                  <c:v>24.75</c:v>
                </c:pt>
                <c:pt idx="297">
                  <c:v>24.833333333333332</c:v>
                </c:pt>
                <c:pt idx="298">
                  <c:v>24.916666666666668</c:v>
                </c:pt>
                <c:pt idx="299">
                  <c:v>25</c:v>
                </c:pt>
                <c:pt idx="300">
                  <c:v>25.083333333333332</c:v>
                </c:pt>
                <c:pt idx="301">
                  <c:v>25.166666666666668</c:v>
                </c:pt>
                <c:pt idx="302">
                  <c:v>25.25</c:v>
                </c:pt>
                <c:pt idx="303">
                  <c:v>25.333333333333332</c:v>
                </c:pt>
                <c:pt idx="304">
                  <c:v>25.416666666666668</c:v>
                </c:pt>
                <c:pt idx="305">
                  <c:v>25.5</c:v>
                </c:pt>
                <c:pt idx="306">
                  <c:v>25.583333333333332</c:v>
                </c:pt>
                <c:pt idx="307">
                  <c:v>25.666666666666668</c:v>
                </c:pt>
                <c:pt idx="308">
                  <c:v>25.75</c:v>
                </c:pt>
                <c:pt idx="309">
                  <c:v>25.833333333333332</c:v>
                </c:pt>
                <c:pt idx="310">
                  <c:v>25.916666666666668</c:v>
                </c:pt>
                <c:pt idx="311">
                  <c:v>26</c:v>
                </c:pt>
                <c:pt idx="312">
                  <c:v>26.083333333333332</c:v>
                </c:pt>
                <c:pt idx="313">
                  <c:v>26.166666666666668</c:v>
                </c:pt>
                <c:pt idx="314">
                  <c:v>26.25</c:v>
                </c:pt>
                <c:pt idx="315">
                  <c:v>26.333333333333332</c:v>
                </c:pt>
                <c:pt idx="316">
                  <c:v>26.416666666666668</c:v>
                </c:pt>
                <c:pt idx="317">
                  <c:v>26.5</c:v>
                </c:pt>
                <c:pt idx="318">
                  <c:v>26.583333333333332</c:v>
                </c:pt>
                <c:pt idx="319">
                  <c:v>26.666666666666668</c:v>
                </c:pt>
                <c:pt idx="320">
                  <c:v>26.75</c:v>
                </c:pt>
                <c:pt idx="321">
                  <c:v>26.833333333333332</c:v>
                </c:pt>
                <c:pt idx="322">
                  <c:v>26.916666666666668</c:v>
                </c:pt>
                <c:pt idx="323">
                  <c:v>27</c:v>
                </c:pt>
                <c:pt idx="324">
                  <c:v>27.083333333333332</c:v>
                </c:pt>
                <c:pt idx="325">
                  <c:v>27.166666666666668</c:v>
                </c:pt>
                <c:pt idx="326">
                  <c:v>27.25</c:v>
                </c:pt>
                <c:pt idx="327">
                  <c:v>27.333333333333332</c:v>
                </c:pt>
                <c:pt idx="328">
                  <c:v>27.416666666666668</c:v>
                </c:pt>
                <c:pt idx="329">
                  <c:v>27.5</c:v>
                </c:pt>
                <c:pt idx="330">
                  <c:v>27.583333333333332</c:v>
                </c:pt>
                <c:pt idx="331">
                  <c:v>27.666666666666668</c:v>
                </c:pt>
                <c:pt idx="332">
                  <c:v>27.75</c:v>
                </c:pt>
                <c:pt idx="333">
                  <c:v>27.833333333333332</c:v>
                </c:pt>
                <c:pt idx="334">
                  <c:v>27.916666666666668</c:v>
                </c:pt>
                <c:pt idx="335">
                  <c:v>28</c:v>
                </c:pt>
                <c:pt idx="336">
                  <c:v>28.083333333333332</c:v>
                </c:pt>
                <c:pt idx="337">
                  <c:v>28.166666666666668</c:v>
                </c:pt>
                <c:pt idx="338">
                  <c:v>28.25</c:v>
                </c:pt>
                <c:pt idx="339">
                  <c:v>28.333333333333332</c:v>
                </c:pt>
                <c:pt idx="340">
                  <c:v>28.416666666666668</c:v>
                </c:pt>
                <c:pt idx="341">
                  <c:v>28.5</c:v>
                </c:pt>
                <c:pt idx="342">
                  <c:v>28.583333333333332</c:v>
                </c:pt>
                <c:pt idx="343">
                  <c:v>28.666666666666668</c:v>
                </c:pt>
                <c:pt idx="344">
                  <c:v>28.75</c:v>
                </c:pt>
                <c:pt idx="345">
                  <c:v>28.833333333333332</c:v>
                </c:pt>
                <c:pt idx="346">
                  <c:v>28.916666666666668</c:v>
                </c:pt>
                <c:pt idx="347">
                  <c:v>29</c:v>
                </c:pt>
                <c:pt idx="348">
                  <c:v>29.083333333333332</c:v>
                </c:pt>
                <c:pt idx="349">
                  <c:v>29.166666666666668</c:v>
                </c:pt>
                <c:pt idx="350">
                  <c:v>29.25</c:v>
                </c:pt>
                <c:pt idx="351">
                  <c:v>29.333333333333332</c:v>
                </c:pt>
                <c:pt idx="352">
                  <c:v>29.416666666666668</c:v>
                </c:pt>
                <c:pt idx="353">
                  <c:v>29.5</c:v>
                </c:pt>
                <c:pt idx="354">
                  <c:v>29.583333333333332</c:v>
                </c:pt>
                <c:pt idx="355">
                  <c:v>29.666666666666668</c:v>
                </c:pt>
                <c:pt idx="356">
                  <c:v>29.75</c:v>
                </c:pt>
                <c:pt idx="357">
                  <c:v>29.833333333333332</c:v>
                </c:pt>
                <c:pt idx="358">
                  <c:v>29.916666666666668</c:v>
                </c:pt>
                <c:pt idx="359">
                  <c:v>30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numCache>
            </c:numRef>
          </c:xVal>
          <c:yVal>
            <c:numRef>
              <c:f>[0]!epm_cash1</c:f>
              <c:numCache>
                <c:formatCode>#,##0.00</c:formatCode>
                <c:ptCount val="3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1153.4918938212334</c:v>
                </c:pt>
                <c:pt idx="304">
                  <c:v>2313.1549692744102</c:v>
                </c:pt>
                <c:pt idx="305">
                  <c:v>3479.0222421812614</c:v>
                </c:pt>
                <c:pt idx="306">
                  <c:v>4651.1269049981647</c:v>
                </c:pt>
                <c:pt idx="307">
                  <c:v>5829.5023277611381</c:v>
                </c:pt>
                <c:pt idx="308">
                  <c:v>7014.182059035893</c:v>
                </c:pt>
                <c:pt idx="309">
                  <c:v>8205.1998268729676</c:v>
                </c:pt>
                <c:pt idx="310">
                  <c:v>9402.5895397679706</c:v>
                </c:pt>
                <c:pt idx="311">
                  <c:v>10606.385287626963</c:v>
                </c:pt>
                <c:pt idx="312">
                  <c:v>11816.621342737</c:v>
                </c:pt>
                <c:pt idx="313">
                  <c:v>13033.332160741877</c:v>
                </c:pt>
                <c:pt idx="314">
                  <c:v>14256.552381623078</c:v>
                </c:pt>
                <c:pt idx="315">
                  <c:v>15486.316830685995</c:v>
                </c:pt>
                <c:pt idx="316">
                  <c:v>16722.660519551398</c:v>
                </c:pt>
                <c:pt idx="317">
                  <c:v>17965.618647152231</c:v>
                </c:pt>
                <c:pt idx="318">
                  <c:v>19215.226600735728</c:v>
                </c:pt>
                <c:pt idx="319">
                  <c:v>20471.519956870899</c:v>
                </c:pt>
                <c:pt idx="320">
                  <c:v>21734.534482461393</c:v>
                </c:pt>
                <c:pt idx="321">
                  <c:v>23004.306135763796</c:v>
                </c:pt>
                <c:pt idx="322">
                  <c:v>24280.871067411364</c:v>
                </c:pt>
                <c:pt idx="323">
                  <c:v>25564.26562144325</c:v>
                </c:pt>
                <c:pt idx="324">
                  <c:v>26854.526336339204</c:v>
                </c:pt>
                <c:pt idx="325">
                  <c:v>28151.689946059851</c:v>
                </c:pt>
                <c:pt idx="326">
                  <c:v>29455.793381092502</c:v>
                </c:pt>
                <c:pt idx="327">
                  <c:v>30766.873769502581</c:v>
                </c:pt>
                <c:pt idx="328">
                  <c:v>32084.968437990654</c:v>
                </c:pt>
                <c:pt idx="329">
                  <c:v>33410.114912955134</c:v>
                </c:pt>
                <c:pt idx="330">
                  <c:v>34742.350921560675</c:v>
                </c:pt>
                <c:pt idx="331">
                  <c:v>36081.71439281226</c:v>
                </c:pt>
                <c:pt idx="332">
                  <c:v>37428.243458635043</c:v>
                </c:pt>
                <c:pt idx="333">
                  <c:v>38781.976454959971</c:v>
                </c:pt>
                <c:pt idx="334">
                  <c:v>40142.951922815242</c:v>
                </c:pt>
                <c:pt idx="335">
                  <c:v>41511.208609423535</c:v>
                </c:pt>
                <c:pt idx="336">
                  <c:v>42886.785469305185</c:v>
                </c:pt>
                <c:pt idx="337">
                  <c:v>44269.721665387202</c:v>
                </c:pt>
                <c:pt idx="338">
                  <c:v>45660.056570118257</c:v>
                </c:pt>
                <c:pt idx="339">
                  <c:v>47057.829766589624</c:v>
                </c:pt>
                <c:pt idx="340">
                  <c:v>48463.081049662112</c:v>
                </c:pt>
                <c:pt idx="341">
                  <c:v>49875.850427099038</c:v>
                </c:pt>
                <c:pt idx="342">
                  <c:v>51296.178120705248</c:v>
                </c:pt>
                <c:pt idx="343">
                  <c:v>52724.104567472255</c:v>
                </c:pt>
                <c:pt idx="344">
                  <c:v>54159.670420729468</c:v>
                </c:pt>
                <c:pt idx="345">
                  <c:v>55602.916551301605</c:v>
                </c:pt>
                <c:pt idx="346">
                  <c:v>57053.884048672306</c:v>
                </c:pt>
                <c:pt idx="347">
                  <c:v>58512.614222153934</c:v>
                </c:pt>
                <c:pt idx="348">
                  <c:v>59979.148602063688</c:v>
                </c:pt>
                <c:pt idx="349">
                  <c:v>61453.528940905962</c:v>
                </c:pt>
                <c:pt idx="350">
                  <c:v>62935.79721456104</c:v>
                </c:pt>
                <c:pt idx="351">
                  <c:v>64425.995623480172</c:v>
                </c:pt>
                <c:pt idx="352">
                  <c:v>65924.166593887028</c:v>
                </c:pt>
                <c:pt idx="353">
                  <c:v>67430.352778985558</c:v>
                </c:pt>
                <c:pt idx="354">
                  <c:v>68944.597060174361</c:v>
                </c:pt>
                <c:pt idx="355">
                  <c:v>70466.942548267529</c:v>
                </c:pt>
                <c:pt idx="356">
                  <c:v>71997.432584721988</c:v>
                </c:pt>
                <c:pt idx="357">
                  <c:v>73536.110742871489</c:v>
                </c:pt>
                <c:pt idx="358">
                  <c:v>75083.020829167086</c:v>
                </c:pt>
                <c:pt idx="359">
                  <c:v>76638.206884424362</c:v>
                </c:pt>
              </c:numCache>
            </c:numRef>
          </c:yVal>
          <c:smooth val="0"/>
          <c:extLst>
            <c:ext xmlns:c16="http://schemas.microsoft.com/office/drawing/2014/chart" uri="{C3380CC4-5D6E-409C-BE32-E72D297353CC}">
              <c16:uniqueId val="{00000001-A84E-4A63-97AA-2A129C6ADAF0}"/>
            </c:ext>
          </c:extLst>
        </c:ser>
        <c:dLbls>
          <c:showLegendKey val="0"/>
          <c:showVal val="0"/>
          <c:showCatName val="0"/>
          <c:showSerName val="0"/>
          <c:showPercent val="0"/>
          <c:showBubbleSize val="0"/>
        </c:dLbls>
        <c:axId val="205742080"/>
        <c:axId val="205971840"/>
      </c:scatterChart>
      <c:valAx>
        <c:axId val="205742080"/>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US"/>
                  <a:t>Years</a:t>
                </a:r>
              </a:p>
            </c:rich>
          </c:tx>
          <c:layout>
            <c:manualLayout>
              <c:xMode val="edge"/>
              <c:yMode val="edge"/>
              <c:x val="0.83592108240485818"/>
              <c:y val="0.728813559322033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05971840"/>
        <c:crosses val="autoZero"/>
        <c:crossBetween val="midCat"/>
      </c:valAx>
      <c:valAx>
        <c:axId val="205971840"/>
        <c:scaling>
          <c:orientation val="minMax"/>
        </c:scaling>
        <c:delete val="0"/>
        <c:axPos val="l"/>
        <c:title>
          <c:tx>
            <c:rich>
              <a:bodyPr/>
              <a:lstStyle/>
              <a:p>
                <a:pPr>
                  <a:defRPr sz="1025" b="1" i="0" u="none" strike="noStrike" baseline="0">
                    <a:solidFill>
                      <a:srgbClr val="000000"/>
                    </a:solidFill>
                    <a:latin typeface="Arial"/>
                    <a:ea typeface="Arial"/>
                    <a:cs typeface="Arial"/>
                  </a:defRPr>
                </a:pPr>
                <a:r>
                  <a:rPr lang="en-US" sz="1025" b="1" i="0" u="none" strike="noStrike" baseline="0">
                    <a:solidFill>
                      <a:srgbClr val="000000"/>
                    </a:solidFill>
                    <a:latin typeface="Arial"/>
                    <a:cs typeface="Arial"/>
                  </a:rPr>
                  <a:t>Investment Value</a:t>
                </a:r>
                <a:r>
                  <a:rPr lang="en-US" sz="1025" b="0" i="0" u="none" strike="noStrike" baseline="0">
                    <a:solidFill>
                      <a:srgbClr val="000000"/>
                    </a:solidFill>
                    <a:latin typeface="Arial"/>
                    <a:cs typeface="Arial"/>
                  </a:rPr>
                  <a:t> (not including home equity)</a:t>
                </a:r>
              </a:p>
            </c:rich>
          </c:tx>
          <c:layout>
            <c:manualLayout>
              <c:xMode val="edge"/>
              <c:yMode val="edge"/>
              <c:x val="1.1086486504043211E-2"/>
              <c:y val="0.131355932203389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205742080"/>
        <c:crosses val="autoZero"/>
        <c:crossBetween val="midCat"/>
      </c:valAx>
      <c:spPr>
        <a:noFill/>
        <a:ln w="25400">
          <a:noFill/>
        </a:ln>
      </c:spPr>
    </c:plotArea>
    <c:legend>
      <c:legendPos val="r"/>
      <c:layout>
        <c:manualLayout>
          <c:xMode val="edge"/>
          <c:yMode val="edge"/>
          <c:x val="0.25055459499137656"/>
          <c:y val="7.6271186440677971E-2"/>
          <c:w val="0.43237297365768523"/>
          <c:h val="0.1864406779661017"/>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ertex42.com/" TargetMode="External"/><Relationship Id="rId1" Type="http://schemas.openxmlformats.org/officeDocument/2006/relationships/chart" Target="../charts/chart1.xml"/><Relationship Id="rId5" Type="http://schemas.openxmlformats.org/officeDocument/2006/relationships/image" Target="../media/image3.jpeg"/><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xdr:from>
      <xdr:col>9</xdr:col>
      <xdr:colOff>0</xdr:colOff>
      <xdr:row>15</xdr:row>
      <xdr:rowOff>47625</xdr:rowOff>
    </xdr:from>
    <xdr:to>
      <xdr:col>14</xdr:col>
      <xdr:colOff>704850</xdr:colOff>
      <xdr:row>27</xdr:row>
      <xdr:rowOff>0</xdr:rowOff>
    </xdr:to>
    <xdr:graphicFrame macro="">
      <xdr:nvGraphicFramePr>
        <xdr:cNvPr id="1028" name="Chart 4">
          <a:extLst>
            <a:ext uri="{FF2B5EF4-FFF2-40B4-BE49-F238E27FC236}">
              <a16:creationId xmlns:a16="http://schemas.microsoft.com/office/drawing/2014/main" id="{00000000-0008-0000-0000-00000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762000</xdr:colOff>
      <xdr:row>6</xdr:row>
      <xdr:rowOff>0</xdr:rowOff>
    </xdr:from>
    <xdr:to>
      <xdr:col>14</xdr:col>
      <xdr:colOff>708397</xdr:colOff>
      <xdr:row>7</xdr:row>
      <xdr:rowOff>104801</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8877300" y="38100"/>
          <a:ext cx="1365622" cy="304826"/>
        </a:xfrm>
        <a:prstGeom prst="rect">
          <a:avLst/>
        </a:prstGeom>
      </xdr:spPr>
    </xdr:pic>
    <xdr:clientData/>
  </xdr:twoCellAnchor>
  <xdr:twoCellAnchor editAs="oneCell">
    <xdr:from>
      <xdr:col>10</xdr:col>
      <xdr:colOff>552450</xdr:colOff>
      <xdr:row>4</xdr:row>
      <xdr:rowOff>128882</xdr:rowOff>
    </xdr:from>
    <xdr:to>
      <xdr:col>11</xdr:col>
      <xdr:colOff>356756</xdr:colOff>
      <xdr:row>7</xdr:row>
      <xdr:rowOff>95250</xdr:rowOff>
    </xdr:to>
    <xdr:pic>
      <xdr:nvPicPr>
        <xdr:cNvPr id="3" name="Picture 2">
          <a:extLst>
            <a:ext uri="{FF2B5EF4-FFF2-40B4-BE49-F238E27FC236}">
              <a16:creationId xmlns:a16="http://schemas.microsoft.com/office/drawing/2014/main" id="{CF8D1301-18F8-4CB9-8848-131F1EB06C0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10425" y="814682"/>
          <a:ext cx="490106" cy="566443"/>
        </a:xfrm>
        <a:prstGeom prst="rect">
          <a:avLst/>
        </a:prstGeom>
      </xdr:spPr>
    </xdr:pic>
    <xdr:clientData/>
  </xdr:twoCellAnchor>
  <xdr:twoCellAnchor editAs="oneCell">
    <xdr:from>
      <xdr:col>0</xdr:col>
      <xdr:colOff>238124</xdr:colOff>
      <xdr:row>0</xdr:row>
      <xdr:rowOff>107951</xdr:rowOff>
    </xdr:from>
    <xdr:to>
      <xdr:col>4</xdr:col>
      <xdr:colOff>359226</xdr:colOff>
      <xdr:row>9</xdr:row>
      <xdr:rowOff>38100</xdr:rowOff>
    </xdr:to>
    <xdr:pic>
      <xdr:nvPicPr>
        <xdr:cNvPr id="6" name="Picture 5">
          <a:extLst>
            <a:ext uri="{FF2B5EF4-FFF2-40B4-BE49-F238E27FC236}">
              <a16:creationId xmlns:a16="http://schemas.microsoft.com/office/drawing/2014/main" id="{225403C6-6B3B-45FE-A252-04B31AC1AA9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8124" y="107951"/>
          <a:ext cx="2835727" cy="1654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ExcelTemplates/extra-payments.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391"/>
  <sheetViews>
    <sheetView showGridLines="0" tabSelected="1" workbookViewId="0">
      <selection activeCell="D17" sqref="D17"/>
    </sheetView>
  </sheetViews>
  <sheetFormatPr defaultColWidth="9.140625" defaultRowHeight="12.75" x14ac:dyDescent="0.2"/>
  <cols>
    <col min="1" max="1" width="7" customWidth="1"/>
    <col min="2" max="2" width="10.42578125" customWidth="1"/>
    <col min="3" max="3" width="10.140625" customWidth="1"/>
    <col min="4" max="5" width="13.140625" customWidth="1"/>
    <col min="6" max="6" width="11.42578125" customWidth="1"/>
    <col min="7" max="7" width="10.5703125" customWidth="1"/>
    <col min="8" max="8" width="9.28515625" customWidth="1"/>
    <col min="9" max="9" width="4" customWidth="1"/>
    <col min="10" max="10" width="10.7109375" customWidth="1"/>
    <col min="11" max="11" width="10.28515625" customWidth="1"/>
    <col min="12" max="12" width="11.5703125" customWidth="1"/>
    <col min="13" max="13" width="12" customWidth="1"/>
    <col min="14" max="14" width="9.28515625" customWidth="1"/>
    <col min="15" max="15" width="11.28515625" customWidth="1"/>
  </cols>
  <sheetData>
    <row r="2" spans="1:15" x14ac:dyDescent="0.2">
      <c r="G2" s="73"/>
      <c r="H2" s="73"/>
    </row>
    <row r="3" spans="1:15" ht="15.75" x14ac:dyDescent="0.25">
      <c r="F3" s="74" t="s">
        <v>44</v>
      </c>
      <c r="G3" s="73"/>
      <c r="H3" s="73"/>
    </row>
    <row r="4" spans="1:15" ht="15.75" x14ac:dyDescent="0.25">
      <c r="F4" s="74" t="s">
        <v>45</v>
      </c>
      <c r="G4" s="73"/>
      <c r="H4" s="73"/>
    </row>
    <row r="5" spans="1:15" ht="15.75" x14ac:dyDescent="0.25">
      <c r="F5" s="74" t="s">
        <v>46</v>
      </c>
      <c r="G5" s="73"/>
      <c r="H5" s="73"/>
    </row>
    <row r="6" spans="1:15" ht="15.75" x14ac:dyDescent="0.25">
      <c r="F6" s="74" t="s">
        <v>47</v>
      </c>
      <c r="G6" s="73"/>
      <c r="H6" s="73"/>
    </row>
    <row r="7" spans="1:15" ht="15.75" x14ac:dyDescent="0.25">
      <c r="A7" s="65"/>
      <c r="F7" s="74" t="s">
        <v>48</v>
      </c>
      <c r="G7" s="73"/>
      <c r="H7" s="73"/>
      <c r="O7" s="70"/>
    </row>
    <row r="8" spans="1:15" ht="15.75" x14ac:dyDescent="0.25">
      <c r="A8" s="65"/>
      <c r="F8" s="74" t="s">
        <v>49</v>
      </c>
      <c r="O8" s="70"/>
    </row>
    <row r="9" spans="1:15" ht="15.75" x14ac:dyDescent="0.25">
      <c r="A9" s="65"/>
      <c r="F9" s="74"/>
      <c r="O9" s="70"/>
    </row>
    <row r="10" spans="1:15" ht="15.75" x14ac:dyDescent="0.25">
      <c r="A10" s="65"/>
      <c r="F10" s="74"/>
      <c r="O10" s="70"/>
    </row>
    <row r="11" spans="1:15" x14ac:dyDescent="0.2">
      <c r="A11" s="5"/>
      <c r="B11" s="5"/>
      <c r="C11" s="5"/>
      <c r="D11" s="5"/>
      <c r="E11" s="5"/>
    </row>
    <row r="12" spans="1:15" ht="15" x14ac:dyDescent="0.25">
      <c r="A12" s="5"/>
      <c r="B12" s="53" t="s">
        <v>1</v>
      </c>
      <c r="C12" s="54"/>
      <c r="D12" s="49"/>
      <c r="E12" s="5"/>
      <c r="J12" s="60" t="s">
        <v>2</v>
      </c>
      <c r="K12" s="61"/>
      <c r="L12" s="61"/>
    </row>
    <row r="13" spans="1:15" ht="14.25" x14ac:dyDescent="0.2">
      <c r="A13" s="5"/>
      <c r="B13" s="5"/>
      <c r="C13" s="6" t="s">
        <v>27</v>
      </c>
      <c r="D13" s="69">
        <v>211000</v>
      </c>
      <c r="E13" s="5"/>
      <c r="J13" s="5"/>
      <c r="K13" s="5"/>
      <c r="L13" s="5"/>
    </row>
    <row r="14" spans="1:15" ht="14.25" x14ac:dyDescent="0.2">
      <c r="A14" s="8"/>
      <c r="B14" s="5"/>
      <c r="C14" s="6" t="s">
        <v>28</v>
      </c>
      <c r="D14" s="9">
        <v>4.3749999999999997E-2</v>
      </c>
      <c r="E14" s="5"/>
      <c r="J14" s="5"/>
      <c r="K14" s="6" t="s">
        <v>28</v>
      </c>
      <c r="L14" s="9">
        <v>6.4199999999999993E-2</v>
      </c>
    </row>
    <row r="15" spans="1:15" ht="14.25" x14ac:dyDescent="0.2">
      <c r="A15" s="5"/>
      <c r="B15" s="5"/>
      <c r="C15" s="6" t="s">
        <v>29</v>
      </c>
      <c r="D15" s="10">
        <v>30</v>
      </c>
      <c r="E15" s="5"/>
      <c r="J15" s="5"/>
      <c r="K15" s="5"/>
      <c r="L15" s="5"/>
    </row>
    <row r="16" spans="1:15" ht="14.25" x14ac:dyDescent="0.2">
      <c r="A16" s="5"/>
      <c r="B16" s="5"/>
      <c r="C16" s="6" t="s">
        <v>30</v>
      </c>
      <c r="D16" s="7">
        <v>100</v>
      </c>
      <c r="E16" s="5"/>
      <c r="J16" s="5"/>
      <c r="K16" s="5"/>
      <c r="L16" s="5"/>
    </row>
    <row r="17" spans="1:15" x14ac:dyDescent="0.2">
      <c r="A17" s="5"/>
      <c r="B17" s="5"/>
      <c r="C17" s="5"/>
      <c r="D17" s="11"/>
      <c r="E17" s="11"/>
      <c r="F17" s="2"/>
      <c r="J17" s="5"/>
      <c r="K17" s="23" t="s">
        <v>33</v>
      </c>
      <c r="L17" s="20">
        <f>E21+15</f>
        <v>374.99999999999858</v>
      </c>
    </row>
    <row r="18" spans="1:15" x14ac:dyDescent="0.2">
      <c r="A18" s="5"/>
      <c r="B18" s="5"/>
      <c r="C18" s="5"/>
      <c r="D18" s="11"/>
      <c r="E18" s="11"/>
      <c r="J18" s="5"/>
      <c r="K18" s="13"/>
      <c r="L18" s="21"/>
    </row>
    <row r="19" spans="1:15" ht="30" x14ac:dyDescent="0.25">
      <c r="A19" s="5"/>
      <c r="B19" s="50" t="s">
        <v>3</v>
      </c>
      <c r="C19" s="51"/>
      <c r="D19" s="52" t="s">
        <v>4</v>
      </c>
      <c r="E19" s="52" t="s">
        <v>5</v>
      </c>
      <c r="J19" s="5"/>
      <c r="K19" s="23" t="s">
        <v>6</v>
      </c>
      <c r="L19" s="5">
        <f>L17/12</f>
        <v>31.249999999999883</v>
      </c>
    </row>
    <row r="20" spans="1:15" ht="14.25" x14ac:dyDescent="0.2">
      <c r="A20" s="5"/>
      <c r="B20" s="5"/>
      <c r="C20" s="12" t="s">
        <v>7</v>
      </c>
      <c r="D20" s="66">
        <f>-PMT(D14/12,D15*12,D13)+D16</f>
        <v>1153.4918938212334</v>
      </c>
      <c r="E20" s="66">
        <f>-PMT(D14/12,D15*12,D13)</f>
        <v>1053.4918938212334</v>
      </c>
      <c r="J20" s="5"/>
      <c r="K20" s="5"/>
      <c r="L20" s="5"/>
    </row>
    <row r="21" spans="1:15" ht="14.25" x14ac:dyDescent="0.2">
      <c r="A21" s="5"/>
      <c r="B21" s="5"/>
      <c r="C21" s="12" t="s">
        <v>8</v>
      </c>
      <c r="D21" s="67">
        <f>ROUNDUP(NPER(D14/12,D20,-D13),0)</f>
        <v>303</v>
      </c>
      <c r="E21" s="68">
        <f>NPER(D14/12,E20,-D13)</f>
        <v>359.99999999999858</v>
      </c>
      <c r="J21" s="5"/>
      <c r="L21" s="22" t="s">
        <v>9</v>
      </c>
      <c r="M21" s="22" t="s">
        <v>10</v>
      </c>
    </row>
    <row r="22" spans="1:15" ht="14.25" x14ac:dyDescent="0.2">
      <c r="A22" s="5"/>
      <c r="B22" s="5"/>
      <c r="C22" s="12" t="s">
        <v>11</v>
      </c>
      <c r="D22" s="66">
        <f ca="1">SUM(OFFSET(B29,2,0,D21,1))</f>
        <v>348447.12044229405</v>
      </c>
      <c r="E22" s="66">
        <f>E21*E20</f>
        <v>379257.08177564252</v>
      </c>
      <c r="K22" s="23" t="s">
        <v>12</v>
      </c>
      <c r="L22" s="24">
        <f ca="1">SUM(OFFSET(E29,2,0,L17,1))</f>
        <v>211000.00000000006</v>
      </c>
      <c r="M22" s="24">
        <f>-CUMPRINC($D$14/12,$D$15*12,$D$13,1,MIN($L$17,D15*12),0)</f>
        <v>211000</v>
      </c>
    </row>
    <row r="23" spans="1:15" ht="14.25" x14ac:dyDescent="0.2">
      <c r="A23" s="5"/>
      <c r="B23" s="5"/>
      <c r="C23" s="12" t="s">
        <v>13</v>
      </c>
      <c r="D23" s="66">
        <f ca="1">SUM(OFFSET(C29,2,0,D21,1))</f>
        <v>137447.12044229609</v>
      </c>
      <c r="E23" s="66">
        <f>-CUMIPMT(D14/12,D15*12,D13,1,D15*12,0)</f>
        <v>168257.08177564404</v>
      </c>
      <c r="K23" s="23" t="s">
        <v>14</v>
      </c>
      <c r="L23" s="24">
        <f>IF($L$17&gt;=$D$21,FV($L$14/12,($L$17-$D$21),-$D$20),0)</f>
        <v>100989.79366228465</v>
      </c>
      <c r="M23" s="24">
        <f>IF(L17&gt;D15*12,FV(L14/12,L17-D15*12,-D20,-FV(L14/12,D15*12,-D16)),FV(L14/12,L17,-D16))</f>
        <v>135954.41164492766</v>
      </c>
    </row>
    <row r="24" spans="1:15" x14ac:dyDescent="0.2">
      <c r="A24" s="5"/>
      <c r="B24" s="5"/>
      <c r="C24" s="13"/>
      <c r="D24" s="14"/>
      <c r="E24" s="14"/>
      <c r="H24" s="3"/>
      <c r="J24" s="5"/>
      <c r="K24" s="5"/>
      <c r="L24" s="5"/>
    </row>
    <row r="25" spans="1:15" ht="15" x14ac:dyDescent="0.25">
      <c r="A25" s="5"/>
      <c r="B25" s="15"/>
      <c r="C25" s="16" t="s">
        <v>15</v>
      </c>
      <c r="D25" s="17">
        <f>(D21)/12</f>
        <v>25.25</v>
      </c>
      <c r="E25" s="18"/>
      <c r="J25" s="5"/>
      <c r="K25" s="5"/>
      <c r="L25" s="5"/>
    </row>
    <row r="26" spans="1:15" ht="15" x14ac:dyDescent="0.25">
      <c r="A26" s="5"/>
      <c r="B26" s="5"/>
      <c r="C26" s="16" t="s">
        <v>16</v>
      </c>
      <c r="D26" s="19">
        <f ca="1">E23-D23</f>
        <v>30809.96133334795</v>
      </c>
      <c r="E26" s="14"/>
      <c r="J26" s="5"/>
      <c r="K26" s="5"/>
      <c r="L26" s="5"/>
    </row>
    <row r="27" spans="1:15" x14ac:dyDescent="0.2">
      <c r="D27" s="3"/>
    </row>
    <row r="28" spans="1:15" x14ac:dyDescent="0.2">
      <c r="D28" s="3"/>
      <c r="H28" s="25" t="s">
        <v>34</v>
      </c>
    </row>
    <row r="29" spans="1:15" ht="26.25" thickBot="1" x14ac:dyDescent="0.25">
      <c r="A29" s="57" t="s">
        <v>17</v>
      </c>
      <c r="B29" s="58" t="s">
        <v>18</v>
      </c>
      <c r="C29" s="58" t="s">
        <v>19</v>
      </c>
      <c r="D29" s="59" t="s">
        <v>20</v>
      </c>
      <c r="E29" s="58" t="s">
        <v>21</v>
      </c>
      <c r="F29" s="59" t="s">
        <v>22</v>
      </c>
      <c r="G29" s="59" t="s">
        <v>23</v>
      </c>
      <c r="H29" s="59" t="s">
        <v>24</v>
      </c>
      <c r="I29" s="4"/>
      <c r="J29" s="64" t="s">
        <v>31</v>
      </c>
      <c r="K29" s="64" t="s">
        <v>25</v>
      </c>
      <c r="L29" s="64" t="s">
        <v>26</v>
      </c>
      <c r="M29" s="64" t="s">
        <v>32</v>
      </c>
      <c r="N29" s="64" t="s">
        <v>25</v>
      </c>
      <c r="O29" s="64" t="s">
        <v>26</v>
      </c>
    </row>
    <row r="30" spans="1:15" x14ac:dyDescent="0.2">
      <c r="A30" s="55"/>
      <c r="B30" s="55"/>
      <c r="C30" s="55"/>
      <c r="D30" s="55"/>
      <c r="E30" s="55"/>
      <c r="F30" s="55"/>
      <c r="G30" s="56">
        <f>D13</f>
        <v>211000</v>
      </c>
      <c r="H30" s="55"/>
      <c r="I30" s="4"/>
      <c r="J30" s="62"/>
      <c r="K30" s="62"/>
      <c r="L30" s="63"/>
      <c r="M30" s="62"/>
      <c r="N30" s="62"/>
      <c r="O30" s="63">
        <f>L13</f>
        <v>0</v>
      </c>
    </row>
    <row r="31" spans="1:15" x14ac:dyDescent="0.2">
      <c r="A31" s="2">
        <v>1</v>
      </c>
      <c r="B31" s="4">
        <f t="shared" ref="B31:B94" si="0">IF(A31&lt;$D$21,$D$20,IF(A31&gt;$D$21,"",(1+$D$14/12)*G30))</f>
        <v>1153.4918938212334</v>
      </c>
      <c r="C31" s="4">
        <f t="shared" ref="C31:C94" si="1">IF(A31&gt;$D$21,"",$D$14/12*G30)</f>
        <v>769.27083333333326</v>
      </c>
      <c r="D31" s="4">
        <f>IF($A31&gt;$D$21,"",SUM(C$31:C31))</f>
        <v>769.27083333333326</v>
      </c>
      <c r="E31" s="4">
        <f t="shared" ref="E31:E94" si="2">IF($A31&gt;$D$21,"",B31-C31)</f>
        <v>384.2210604879001</v>
      </c>
      <c r="F31" s="4">
        <f>IF($A31&gt;$D$21,"",SUM(E$31:E31))</f>
        <v>384.2210604879001</v>
      </c>
      <c r="G31" s="4">
        <f t="shared" ref="G31:G94" si="3">IF(A31&gt;$D$21,"",G30-E31)</f>
        <v>210615.77893951209</v>
      </c>
      <c r="H31" s="4">
        <f t="shared" ref="H31:H94" si="4">IF(A31&gt;12*$D$15,"",-IPMT($D$14/12,A31,$D$15*12,$D$13)-IF(A31&gt;$D$21,0,C31))</f>
        <v>0</v>
      </c>
      <c r="I31" s="4"/>
      <c r="J31" s="4">
        <f t="shared" ref="J31:J94" si="5">IF(A31&gt;$D$15*12,$D$20,$D$16)</f>
        <v>100</v>
      </c>
      <c r="K31" s="4">
        <f t="shared" ref="K31:K94" si="6">$L$14/12*L30</f>
        <v>0</v>
      </c>
      <c r="L31" s="4">
        <f t="shared" ref="L31:L94" si="7">K31+J31+L30</f>
        <v>100</v>
      </c>
      <c r="M31" s="4">
        <f t="shared" ref="M31:M94" si="8">IF(A31&lt;=$D$21,0,$D$20)</f>
        <v>0</v>
      </c>
      <c r="N31" s="4">
        <f t="shared" ref="N31:N94" si="9">$L$14/12*O30</f>
        <v>0</v>
      </c>
      <c r="O31" s="4">
        <f t="shared" ref="O31:O94" si="10">N31+M31+O30</f>
        <v>0</v>
      </c>
    </row>
    <row r="32" spans="1:15" x14ac:dyDescent="0.2">
      <c r="A32" s="2">
        <v>2</v>
      </c>
      <c r="B32" s="4">
        <f t="shared" si="0"/>
        <v>1153.4918938212334</v>
      </c>
      <c r="C32" s="4">
        <f t="shared" si="1"/>
        <v>767.87002738363776</v>
      </c>
      <c r="D32" s="4">
        <f>IF($A32&gt;$D$21,"",SUM(C$31:C32))</f>
        <v>1537.140860716971</v>
      </c>
      <c r="E32" s="4">
        <f t="shared" si="2"/>
        <v>385.6218664375956</v>
      </c>
      <c r="F32" s="4">
        <f>IF($A32&gt;$D$21,"",SUM(E$31:E32))</f>
        <v>769.8429269254957</v>
      </c>
      <c r="G32" s="4">
        <f t="shared" si="3"/>
        <v>210230.15707307449</v>
      </c>
      <c r="H32" s="4">
        <f t="shared" si="4"/>
        <v>0.36458333333325754</v>
      </c>
      <c r="I32" s="4"/>
      <c r="J32" s="4">
        <f t="shared" si="5"/>
        <v>100</v>
      </c>
      <c r="K32" s="4">
        <f t="shared" si="6"/>
        <v>0.53499999999999992</v>
      </c>
      <c r="L32" s="4">
        <f t="shared" si="7"/>
        <v>200.535</v>
      </c>
      <c r="M32" s="4">
        <f t="shared" si="8"/>
        <v>0</v>
      </c>
      <c r="N32" s="4">
        <f t="shared" si="9"/>
        <v>0</v>
      </c>
      <c r="O32" s="4">
        <f t="shared" si="10"/>
        <v>0</v>
      </c>
    </row>
    <row r="33" spans="1:15" x14ac:dyDescent="0.2">
      <c r="A33" s="2">
        <v>3</v>
      </c>
      <c r="B33" s="4">
        <f t="shared" si="0"/>
        <v>1153.4918938212334</v>
      </c>
      <c r="C33" s="4">
        <f t="shared" si="1"/>
        <v>766.46411432891728</v>
      </c>
      <c r="D33" s="4">
        <f>IF($A33&gt;$D$21,"",SUM(C$31:C33))</f>
        <v>2303.6049750458883</v>
      </c>
      <c r="E33" s="4">
        <f t="shared" si="2"/>
        <v>387.02777949231609</v>
      </c>
      <c r="F33" s="4">
        <f>IF($A33&gt;$D$21,"",SUM(E$31:E33))</f>
        <v>1156.8707064178118</v>
      </c>
      <c r="G33" s="4">
        <f t="shared" si="3"/>
        <v>209843.12929358217</v>
      </c>
      <c r="H33" s="4">
        <f t="shared" si="4"/>
        <v>0.73049587673619953</v>
      </c>
      <c r="I33" s="4"/>
      <c r="J33" s="4">
        <f t="shared" si="5"/>
        <v>100</v>
      </c>
      <c r="K33" s="4">
        <f t="shared" si="6"/>
        <v>1.07286225</v>
      </c>
      <c r="L33" s="4">
        <f t="shared" si="7"/>
        <v>301.60786224999998</v>
      </c>
      <c r="M33" s="4">
        <f t="shared" si="8"/>
        <v>0</v>
      </c>
      <c r="N33" s="4">
        <f t="shared" si="9"/>
        <v>0</v>
      </c>
      <c r="O33" s="4">
        <f t="shared" si="10"/>
        <v>0</v>
      </c>
    </row>
    <row r="34" spans="1:15" x14ac:dyDescent="0.2">
      <c r="A34" s="2">
        <v>4</v>
      </c>
      <c r="B34" s="4">
        <f t="shared" si="0"/>
        <v>1153.4918938212334</v>
      </c>
      <c r="C34" s="4">
        <f t="shared" si="1"/>
        <v>765.05307554951821</v>
      </c>
      <c r="D34" s="4">
        <f>IF($A34&gt;$D$21,"",SUM(C$31:C34))</f>
        <v>3068.6580505954066</v>
      </c>
      <c r="E34" s="4">
        <f t="shared" si="2"/>
        <v>388.43881827171515</v>
      </c>
      <c r="F34" s="4">
        <f>IF($A34&gt;$D$21,"",SUM(E$31:E34))</f>
        <v>1545.3095246895268</v>
      </c>
      <c r="G34" s="4">
        <f t="shared" si="3"/>
        <v>209454.69047531046</v>
      </c>
      <c r="H34" s="4">
        <f t="shared" si="4"/>
        <v>1.0977424762867258</v>
      </c>
      <c r="I34" s="4"/>
      <c r="J34" s="4">
        <f t="shared" si="5"/>
        <v>100</v>
      </c>
      <c r="K34" s="4">
        <f t="shared" si="6"/>
        <v>1.6136020630374999</v>
      </c>
      <c r="L34" s="4">
        <f t="shared" si="7"/>
        <v>403.22146431303747</v>
      </c>
      <c r="M34" s="4">
        <f t="shared" si="8"/>
        <v>0</v>
      </c>
      <c r="N34" s="4">
        <f t="shared" si="9"/>
        <v>0</v>
      </c>
      <c r="O34" s="4">
        <f t="shared" si="10"/>
        <v>0</v>
      </c>
    </row>
    <row r="35" spans="1:15" x14ac:dyDescent="0.2">
      <c r="A35" s="2">
        <v>5</v>
      </c>
      <c r="B35" s="4">
        <f t="shared" si="0"/>
        <v>1153.4918938212334</v>
      </c>
      <c r="C35" s="4">
        <f t="shared" si="1"/>
        <v>763.63689235790264</v>
      </c>
      <c r="D35" s="4">
        <f>IF($A35&gt;$D$21,"",SUM(C$31:C35))</f>
        <v>3832.2949429533091</v>
      </c>
      <c r="E35" s="4">
        <f t="shared" si="2"/>
        <v>389.85500146333072</v>
      </c>
      <c r="F35" s="4">
        <f>IF($A35&gt;$D$21,"",SUM(E$31:E35))</f>
        <v>1935.1645261528574</v>
      </c>
      <c r="G35" s="4">
        <f t="shared" si="3"/>
        <v>209064.83547384714</v>
      </c>
      <c r="H35" s="4">
        <f t="shared" si="4"/>
        <v>1.4663279957314899</v>
      </c>
      <c r="I35" s="4"/>
      <c r="J35" s="4">
        <f t="shared" si="5"/>
        <v>100</v>
      </c>
      <c r="K35" s="4">
        <f t="shared" si="6"/>
        <v>2.1572348340747505</v>
      </c>
      <c r="L35" s="4">
        <f t="shared" si="7"/>
        <v>505.37869914711223</v>
      </c>
      <c r="M35" s="4">
        <f t="shared" si="8"/>
        <v>0</v>
      </c>
      <c r="N35" s="4">
        <f t="shared" si="9"/>
        <v>0</v>
      </c>
      <c r="O35" s="4">
        <f t="shared" si="10"/>
        <v>0</v>
      </c>
    </row>
    <row r="36" spans="1:15" x14ac:dyDescent="0.2">
      <c r="A36" s="2">
        <v>6</v>
      </c>
      <c r="B36" s="4">
        <f t="shared" si="0"/>
        <v>1153.4918938212334</v>
      </c>
      <c r="C36" s="4">
        <f t="shared" si="1"/>
        <v>762.2155459984009</v>
      </c>
      <c r="D36" s="4">
        <f>IF($A36&gt;$D$21,"",SUM(C$31:C36))</f>
        <v>4594.5104889517097</v>
      </c>
      <c r="E36" s="4">
        <f t="shared" si="2"/>
        <v>391.27634782283246</v>
      </c>
      <c r="F36" s="4">
        <f>IF($A36&gt;$D$21,"",SUM(E$31:E36))</f>
        <v>2326.44087397569</v>
      </c>
      <c r="G36" s="4">
        <f t="shared" si="3"/>
        <v>208673.55912602431</v>
      </c>
      <c r="H36" s="4">
        <f t="shared" si="4"/>
        <v>1.8362573165493359</v>
      </c>
      <c r="I36" s="4"/>
      <c r="J36" s="4">
        <f t="shared" si="5"/>
        <v>100</v>
      </c>
      <c r="K36" s="4">
        <f t="shared" si="6"/>
        <v>2.7037760404370501</v>
      </c>
      <c r="L36" s="4">
        <f t="shared" si="7"/>
        <v>608.08247518754933</v>
      </c>
      <c r="M36" s="4">
        <f t="shared" si="8"/>
        <v>0</v>
      </c>
      <c r="N36" s="4">
        <f t="shared" si="9"/>
        <v>0</v>
      </c>
      <c r="O36" s="4">
        <f t="shared" si="10"/>
        <v>0</v>
      </c>
    </row>
    <row r="37" spans="1:15" x14ac:dyDescent="0.2">
      <c r="A37" s="2">
        <v>7</v>
      </c>
      <c r="B37" s="4">
        <f t="shared" si="0"/>
        <v>1153.4918938212334</v>
      </c>
      <c r="C37" s="4">
        <f t="shared" si="1"/>
        <v>760.78901764696354</v>
      </c>
      <c r="D37" s="4">
        <f>IF($A37&gt;$D$21,"",SUM(C$31:C37))</f>
        <v>5355.2995065986734</v>
      </c>
      <c r="E37" s="4">
        <f t="shared" si="2"/>
        <v>392.70287617426982</v>
      </c>
      <c r="F37" s="4">
        <f>IF($A37&gt;$D$21,"",SUM(E$31:E37))</f>
        <v>2719.1437501499599</v>
      </c>
      <c r="G37" s="4">
        <f t="shared" si="3"/>
        <v>208280.85624985004</v>
      </c>
      <c r="H37" s="4">
        <f t="shared" si="4"/>
        <v>2.2075353380157594</v>
      </c>
      <c r="I37" s="4"/>
      <c r="J37" s="4">
        <f t="shared" si="5"/>
        <v>100</v>
      </c>
      <c r="K37" s="4">
        <f t="shared" si="6"/>
        <v>3.253241242253389</v>
      </c>
      <c r="L37" s="4">
        <f t="shared" si="7"/>
        <v>711.33571642980269</v>
      </c>
      <c r="M37" s="4">
        <f t="shared" si="8"/>
        <v>0</v>
      </c>
      <c r="N37" s="4">
        <f t="shared" si="9"/>
        <v>0</v>
      </c>
      <c r="O37" s="4">
        <f t="shared" si="10"/>
        <v>0</v>
      </c>
    </row>
    <row r="38" spans="1:15" x14ac:dyDescent="0.2">
      <c r="A38" s="2">
        <v>8</v>
      </c>
      <c r="B38" s="4">
        <f t="shared" si="0"/>
        <v>1153.4918938212334</v>
      </c>
      <c r="C38" s="4">
        <f t="shared" si="1"/>
        <v>759.35728841091156</v>
      </c>
      <c r="D38" s="4">
        <f>IF($A38&gt;$D$21,"",SUM(C$31:C38))</f>
        <v>6114.656795009585</v>
      </c>
      <c r="E38" s="4">
        <f t="shared" si="2"/>
        <v>394.1346054103218</v>
      </c>
      <c r="F38" s="4">
        <f>IF($A38&gt;$D$21,"",SUM(E$31:E38))</f>
        <v>3113.2783555602819</v>
      </c>
      <c r="G38" s="4">
        <f t="shared" si="3"/>
        <v>207886.72164443971</v>
      </c>
      <c r="H38" s="4">
        <f t="shared" si="4"/>
        <v>2.5801669772689593</v>
      </c>
      <c r="I38" s="4"/>
      <c r="J38" s="4">
        <f t="shared" si="5"/>
        <v>100</v>
      </c>
      <c r="K38" s="4">
        <f t="shared" si="6"/>
        <v>3.8056460828994441</v>
      </c>
      <c r="L38" s="4">
        <f t="shared" si="7"/>
        <v>815.14136251270213</v>
      </c>
      <c r="M38" s="4">
        <f t="shared" si="8"/>
        <v>0</v>
      </c>
      <c r="N38" s="4">
        <f t="shared" si="9"/>
        <v>0</v>
      </c>
      <c r="O38" s="4">
        <f t="shared" si="10"/>
        <v>0</v>
      </c>
    </row>
    <row r="39" spans="1:15" x14ac:dyDescent="0.2">
      <c r="A39" s="2">
        <v>9</v>
      </c>
      <c r="B39" s="4">
        <f t="shared" si="0"/>
        <v>1153.4918938212334</v>
      </c>
      <c r="C39" s="4">
        <f t="shared" si="1"/>
        <v>757.9203393286864</v>
      </c>
      <c r="D39" s="4">
        <f>IF($A39&gt;$D$21,"",SUM(C$31:C39))</f>
        <v>6872.5771343382712</v>
      </c>
      <c r="E39" s="4">
        <f t="shared" si="2"/>
        <v>395.57155449254697</v>
      </c>
      <c r="F39" s="4">
        <f>IF($A39&gt;$D$21,"",SUM(E$31:E39))</f>
        <v>3508.8499100528288</v>
      </c>
      <c r="G39" s="4">
        <f t="shared" si="3"/>
        <v>207491.15008994716</v>
      </c>
      <c r="H39" s="4">
        <f t="shared" si="4"/>
        <v>2.9541571693736159</v>
      </c>
      <c r="I39" s="4"/>
      <c r="J39" s="4">
        <f t="shared" si="5"/>
        <v>100</v>
      </c>
      <c r="K39" s="4">
        <f t="shared" si="6"/>
        <v>4.3610062894429564</v>
      </c>
      <c r="L39" s="4">
        <f t="shared" si="7"/>
        <v>919.50236880214504</v>
      </c>
      <c r="M39" s="4">
        <f t="shared" si="8"/>
        <v>0</v>
      </c>
      <c r="N39" s="4">
        <f t="shared" si="9"/>
        <v>0</v>
      </c>
      <c r="O39" s="4">
        <f t="shared" si="10"/>
        <v>0</v>
      </c>
    </row>
    <row r="40" spans="1:15" x14ac:dyDescent="0.2">
      <c r="A40" s="2">
        <v>10</v>
      </c>
      <c r="B40" s="4">
        <f t="shared" si="0"/>
        <v>1153.4918938212334</v>
      </c>
      <c r="C40" s="4">
        <f t="shared" si="1"/>
        <v>756.47815136959889</v>
      </c>
      <c r="D40" s="4">
        <f>IF($A40&gt;$D$21,"",SUM(C$31:C40))</f>
        <v>7629.0552857078701</v>
      </c>
      <c r="E40" s="4">
        <f t="shared" si="2"/>
        <v>397.01374245163447</v>
      </c>
      <c r="F40" s="4">
        <f>IF($A40&gt;$D$21,"",SUM(E$31:E40))</f>
        <v>3905.8636525044631</v>
      </c>
      <c r="G40" s="4">
        <f t="shared" si="3"/>
        <v>207094.13634749551</v>
      </c>
      <c r="H40" s="4">
        <f t="shared" si="4"/>
        <v>3.3295108673870573</v>
      </c>
      <c r="I40" s="4"/>
      <c r="J40" s="4">
        <f t="shared" si="5"/>
        <v>100</v>
      </c>
      <c r="K40" s="4">
        <f t="shared" si="6"/>
        <v>4.9193376730914755</v>
      </c>
      <c r="L40" s="4">
        <f t="shared" si="7"/>
        <v>1024.4217064752365</v>
      </c>
      <c r="M40" s="4">
        <f t="shared" si="8"/>
        <v>0</v>
      </c>
      <c r="N40" s="4">
        <f t="shared" si="9"/>
        <v>0</v>
      </c>
      <c r="O40" s="4">
        <f t="shared" si="10"/>
        <v>0</v>
      </c>
    </row>
    <row r="41" spans="1:15" x14ac:dyDescent="0.2">
      <c r="A41" s="2">
        <v>11</v>
      </c>
      <c r="B41" s="4">
        <f t="shared" si="0"/>
        <v>1153.4918938212334</v>
      </c>
      <c r="C41" s="4">
        <f t="shared" si="1"/>
        <v>755.03070543357728</v>
      </c>
      <c r="D41" s="4">
        <f>IF($A41&gt;$D$21,"",SUM(C$31:C41))</f>
        <v>8384.0859911414482</v>
      </c>
      <c r="E41" s="4">
        <f t="shared" si="2"/>
        <v>398.46118838765608</v>
      </c>
      <c r="F41" s="4">
        <f>IF($A41&gt;$D$21,"",SUM(E$31:E41))</f>
        <v>4304.324840892119</v>
      </c>
      <c r="G41" s="4">
        <f t="shared" si="3"/>
        <v>206695.67515910786</v>
      </c>
      <c r="H41" s="4">
        <f t="shared" si="4"/>
        <v>3.7062330424245147</v>
      </c>
      <c r="I41" s="4"/>
      <c r="J41" s="4">
        <f t="shared" si="5"/>
        <v>100</v>
      </c>
      <c r="K41" s="4">
        <f t="shared" si="6"/>
        <v>5.4806561296425151</v>
      </c>
      <c r="L41" s="4">
        <f t="shared" si="7"/>
        <v>1129.902362604879</v>
      </c>
      <c r="M41" s="4">
        <f t="shared" si="8"/>
        <v>0</v>
      </c>
      <c r="N41" s="4">
        <f t="shared" si="9"/>
        <v>0</v>
      </c>
      <c r="O41" s="4">
        <f t="shared" si="10"/>
        <v>0</v>
      </c>
    </row>
    <row r="42" spans="1:15" x14ac:dyDescent="0.2">
      <c r="A42" s="2">
        <v>12</v>
      </c>
      <c r="B42" s="4">
        <f t="shared" si="0"/>
        <v>1153.4918938212334</v>
      </c>
      <c r="C42" s="4">
        <f t="shared" si="1"/>
        <v>753.577982350914</v>
      </c>
      <c r="D42" s="4">
        <f>IF($A42&gt;$D$21,"",SUM(C$31:C42))</f>
        <v>9137.6639734923629</v>
      </c>
      <c r="E42" s="4">
        <f t="shared" si="2"/>
        <v>399.91391147031936</v>
      </c>
      <c r="F42" s="4">
        <f>IF($A42&gt;$D$21,"",SUM(E$31:E42))</f>
        <v>4704.2387523624384</v>
      </c>
      <c r="G42" s="4">
        <f t="shared" si="3"/>
        <v>206295.76124763754</v>
      </c>
      <c r="H42" s="4">
        <f t="shared" si="4"/>
        <v>4.084328683724948</v>
      </c>
      <c r="I42" s="4"/>
      <c r="J42" s="4">
        <f t="shared" si="5"/>
        <v>100</v>
      </c>
      <c r="K42" s="4">
        <f t="shared" si="6"/>
        <v>6.0449776399361026</v>
      </c>
      <c r="L42" s="4">
        <f t="shared" si="7"/>
        <v>1235.9473402448152</v>
      </c>
      <c r="M42" s="4">
        <f t="shared" si="8"/>
        <v>0</v>
      </c>
      <c r="N42" s="4">
        <f t="shared" si="9"/>
        <v>0</v>
      </c>
      <c r="O42" s="4">
        <f t="shared" si="10"/>
        <v>0</v>
      </c>
    </row>
    <row r="43" spans="1:15" x14ac:dyDescent="0.2">
      <c r="A43" s="2">
        <v>13</v>
      </c>
      <c r="B43" s="4">
        <f t="shared" si="0"/>
        <v>1153.4918938212334</v>
      </c>
      <c r="C43" s="4">
        <f t="shared" si="1"/>
        <v>752.11996288201181</v>
      </c>
      <c r="D43" s="4">
        <f>IF($A43&gt;$D$21,"",SUM(C$31:C43))</f>
        <v>9889.7839363743751</v>
      </c>
      <c r="E43" s="4">
        <f t="shared" si="2"/>
        <v>401.37193093922156</v>
      </c>
      <c r="F43" s="4">
        <f>IF($A43&gt;$D$21,"",SUM(E$31:E43))</f>
        <v>5105.6106833016602</v>
      </c>
      <c r="G43" s="4">
        <f t="shared" si="3"/>
        <v>205894.3893166983</v>
      </c>
      <c r="H43" s="4">
        <f t="shared" si="4"/>
        <v>4.4638027987177793</v>
      </c>
      <c r="I43" s="4"/>
      <c r="J43" s="4">
        <f t="shared" si="5"/>
        <v>100</v>
      </c>
      <c r="K43" s="4">
        <f t="shared" si="6"/>
        <v>6.6123182703097614</v>
      </c>
      <c r="L43" s="4">
        <f t="shared" si="7"/>
        <v>1342.559658515125</v>
      </c>
      <c r="M43" s="4">
        <f t="shared" si="8"/>
        <v>0</v>
      </c>
      <c r="N43" s="4">
        <f t="shared" si="9"/>
        <v>0</v>
      </c>
      <c r="O43" s="4">
        <f t="shared" si="10"/>
        <v>0</v>
      </c>
    </row>
    <row r="44" spans="1:15" x14ac:dyDescent="0.2">
      <c r="A44" s="2">
        <v>14</v>
      </c>
      <c r="B44" s="4">
        <f t="shared" si="0"/>
        <v>1153.4918938212334</v>
      </c>
      <c r="C44" s="4">
        <f t="shared" si="1"/>
        <v>750.65662771712914</v>
      </c>
      <c r="D44" s="4">
        <f>IF($A44&gt;$D$21,"",SUM(C$31:C44))</f>
        <v>10640.440564091505</v>
      </c>
      <c r="E44" s="4">
        <f t="shared" si="2"/>
        <v>402.83526610410422</v>
      </c>
      <c r="F44" s="4">
        <f>IF($A44&gt;$D$21,"",SUM(E$31:E44))</f>
        <v>5508.4459494057646</v>
      </c>
      <c r="G44" s="4">
        <f t="shared" si="3"/>
        <v>205491.55405059419</v>
      </c>
      <c r="H44" s="4">
        <f t="shared" si="4"/>
        <v>4.844660413088036</v>
      </c>
      <c r="I44" s="4"/>
      <c r="J44" s="4">
        <f t="shared" si="5"/>
        <v>100</v>
      </c>
      <c r="K44" s="4">
        <f t="shared" si="6"/>
        <v>7.1826941730559186</v>
      </c>
      <c r="L44" s="4">
        <f t="shared" si="7"/>
        <v>1449.742352688181</v>
      </c>
      <c r="M44" s="4">
        <f t="shared" si="8"/>
        <v>0</v>
      </c>
      <c r="N44" s="4">
        <f t="shared" si="9"/>
        <v>0</v>
      </c>
      <c r="O44" s="4">
        <f t="shared" si="10"/>
        <v>0</v>
      </c>
    </row>
    <row r="45" spans="1:15" x14ac:dyDescent="0.2">
      <c r="A45" s="2">
        <v>15</v>
      </c>
      <c r="B45" s="4">
        <f t="shared" si="0"/>
        <v>1153.4918938212334</v>
      </c>
      <c r="C45" s="4">
        <f t="shared" si="1"/>
        <v>749.18795747612455</v>
      </c>
      <c r="D45" s="4">
        <f>IF($A45&gt;$D$21,"",SUM(C$31:C45))</f>
        <v>11389.628521567629</v>
      </c>
      <c r="E45" s="4">
        <f t="shared" si="2"/>
        <v>404.30393634510881</v>
      </c>
      <c r="F45" s="4">
        <f>IF($A45&gt;$D$21,"",SUM(E$31:E45))</f>
        <v>5912.7498857508735</v>
      </c>
      <c r="G45" s="4">
        <f t="shared" si="3"/>
        <v>205087.25011424909</v>
      </c>
      <c r="H45" s="4">
        <f t="shared" si="4"/>
        <v>5.2269065708442213</v>
      </c>
      <c r="I45" s="4"/>
      <c r="J45" s="4">
        <f t="shared" si="5"/>
        <v>100</v>
      </c>
      <c r="K45" s="4">
        <f t="shared" si="6"/>
        <v>7.7561215868817674</v>
      </c>
      <c r="L45" s="4">
        <f t="shared" si="7"/>
        <v>1557.4984742750628</v>
      </c>
      <c r="M45" s="4">
        <f t="shared" si="8"/>
        <v>0</v>
      </c>
      <c r="N45" s="4">
        <f t="shared" si="9"/>
        <v>0</v>
      </c>
      <c r="O45" s="4">
        <f t="shared" si="10"/>
        <v>0</v>
      </c>
    </row>
    <row r="46" spans="1:15" x14ac:dyDescent="0.2">
      <c r="A46" s="2">
        <v>16</v>
      </c>
      <c r="B46" s="4">
        <f t="shared" si="0"/>
        <v>1153.4918938212334</v>
      </c>
      <c r="C46" s="4">
        <f t="shared" si="1"/>
        <v>747.71393270819976</v>
      </c>
      <c r="D46" s="4">
        <f>IF($A46&gt;$D$21,"",SUM(C$31:C46))</f>
        <v>12137.342454275829</v>
      </c>
      <c r="E46" s="4">
        <f t="shared" si="2"/>
        <v>405.7779611130336</v>
      </c>
      <c r="F46" s="4">
        <f>IF($A46&gt;$D$21,"",SUM(E$31:E46))</f>
        <v>6318.5278468639071</v>
      </c>
      <c r="G46" s="4">
        <f t="shared" si="3"/>
        <v>204681.47215313607</v>
      </c>
      <c r="H46" s="4">
        <f t="shared" si="4"/>
        <v>5.6105463343836846</v>
      </c>
      <c r="I46" s="4"/>
      <c r="J46" s="4">
        <f t="shared" si="5"/>
        <v>100</v>
      </c>
      <c r="K46" s="4">
        <f t="shared" si="6"/>
        <v>8.3326168373715852</v>
      </c>
      <c r="L46" s="4">
        <f t="shared" si="7"/>
        <v>1665.8310911124345</v>
      </c>
      <c r="M46" s="4">
        <f t="shared" si="8"/>
        <v>0</v>
      </c>
      <c r="N46" s="4">
        <f t="shared" si="9"/>
        <v>0</v>
      </c>
      <c r="O46" s="4">
        <f t="shared" si="10"/>
        <v>0</v>
      </c>
    </row>
    <row r="47" spans="1:15" x14ac:dyDescent="0.2">
      <c r="A47" s="2">
        <v>17</v>
      </c>
      <c r="B47" s="4">
        <f t="shared" si="0"/>
        <v>1153.4918938212334</v>
      </c>
      <c r="C47" s="4">
        <f t="shared" si="1"/>
        <v>746.23453389164183</v>
      </c>
      <c r="D47" s="4">
        <f>IF($A47&gt;$D$21,"",SUM(C$31:C47))</f>
        <v>12883.576988167471</v>
      </c>
      <c r="E47" s="4">
        <f t="shared" si="2"/>
        <v>407.25735992959153</v>
      </c>
      <c r="F47" s="4">
        <f>IF($A47&gt;$D$21,"",SUM(E$31:E47))</f>
        <v>6725.7852067934982</v>
      </c>
      <c r="G47" s="4">
        <f t="shared" si="3"/>
        <v>204274.21479320648</v>
      </c>
      <c r="H47" s="4">
        <f t="shared" si="4"/>
        <v>5.9955847845610606</v>
      </c>
      <c r="I47" s="4"/>
      <c r="J47" s="4">
        <f t="shared" si="5"/>
        <v>100</v>
      </c>
      <c r="K47" s="4">
        <f t="shared" si="6"/>
        <v>8.9121963374515243</v>
      </c>
      <c r="L47" s="4">
        <f t="shared" si="7"/>
        <v>1774.7432874498859</v>
      </c>
      <c r="M47" s="4">
        <f t="shared" si="8"/>
        <v>0</v>
      </c>
      <c r="N47" s="4">
        <f t="shared" si="9"/>
        <v>0</v>
      </c>
      <c r="O47" s="4">
        <f t="shared" si="10"/>
        <v>0</v>
      </c>
    </row>
    <row r="48" spans="1:15" x14ac:dyDescent="0.2">
      <c r="A48" s="2">
        <v>18</v>
      </c>
      <c r="B48" s="4">
        <f t="shared" si="0"/>
        <v>1153.4918938212334</v>
      </c>
      <c r="C48" s="4">
        <f t="shared" si="1"/>
        <v>744.74974143356519</v>
      </c>
      <c r="D48" s="4">
        <f>IF($A48&gt;$D$21,"",SUM(C$31:C48))</f>
        <v>13628.326729601036</v>
      </c>
      <c r="E48" s="4">
        <f t="shared" si="2"/>
        <v>408.74215238766817</v>
      </c>
      <c r="F48" s="4">
        <f>IF($A48&gt;$D$21,"",SUM(E$31:E48))</f>
        <v>7134.5273591811665</v>
      </c>
      <c r="G48" s="4">
        <f t="shared" si="3"/>
        <v>203865.47264081883</v>
      </c>
      <c r="H48" s="4">
        <f t="shared" si="4"/>
        <v>6.3820270207547765</v>
      </c>
      <c r="I48" s="4"/>
      <c r="J48" s="4">
        <f t="shared" si="5"/>
        <v>100</v>
      </c>
      <c r="K48" s="4">
        <f t="shared" si="6"/>
        <v>9.4948765878568882</v>
      </c>
      <c r="L48" s="4">
        <f t="shared" si="7"/>
        <v>1884.2381640377428</v>
      </c>
      <c r="M48" s="4">
        <f t="shared" si="8"/>
        <v>0</v>
      </c>
      <c r="N48" s="4">
        <f t="shared" si="9"/>
        <v>0</v>
      </c>
      <c r="O48" s="4">
        <f t="shared" si="10"/>
        <v>0</v>
      </c>
    </row>
    <row r="49" spans="1:15" x14ac:dyDescent="0.2">
      <c r="A49" s="2">
        <v>19</v>
      </c>
      <c r="B49" s="4">
        <f t="shared" si="0"/>
        <v>1153.4918938212334</v>
      </c>
      <c r="C49" s="4">
        <f t="shared" si="1"/>
        <v>743.25953566965188</v>
      </c>
      <c r="D49" s="4">
        <f>IF($A49&gt;$D$21,"",SUM(C$31:C49))</f>
        <v>14371.586265270687</v>
      </c>
      <c r="E49" s="4">
        <f t="shared" si="2"/>
        <v>410.23235815158148</v>
      </c>
      <c r="F49" s="4">
        <f>IF($A49&gt;$D$21,"",SUM(E$31:E49))</f>
        <v>7544.7597173327476</v>
      </c>
      <c r="G49" s="4">
        <f t="shared" si="3"/>
        <v>203455.24028266725</v>
      </c>
      <c r="H49" s="4">
        <f t="shared" si="4"/>
        <v>6.7698781609345815</v>
      </c>
      <c r="I49" s="4"/>
      <c r="J49" s="4">
        <f t="shared" si="5"/>
        <v>100</v>
      </c>
      <c r="K49" s="4">
        <f t="shared" si="6"/>
        <v>10.080674177601923</v>
      </c>
      <c r="L49" s="4">
        <f t="shared" si="7"/>
        <v>1994.3188382153446</v>
      </c>
      <c r="M49" s="4">
        <f t="shared" si="8"/>
        <v>0</v>
      </c>
      <c r="N49" s="4">
        <f t="shared" si="9"/>
        <v>0</v>
      </c>
      <c r="O49" s="4">
        <f t="shared" si="10"/>
        <v>0</v>
      </c>
    </row>
    <row r="50" spans="1:15" x14ac:dyDescent="0.2">
      <c r="A50" s="2">
        <v>20</v>
      </c>
      <c r="B50" s="4">
        <f t="shared" si="0"/>
        <v>1153.4918938212334</v>
      </c>
      <c r="C50" s="4">
        <f t="shared" si="1"/>
        <v>741.76389686389098</v>
      </c>
      <c r="D50" s="4">
        <f>IF($A50&gt;$D$21,"",SUM(C$31:C50))</f>
        <v>15113.350162134579</v>
      </c>
      <c r="E50" s="4">
        <f t="shared" si="2"/>
        <v>411.72799695734238</v>
      </c>
      <c r="F50" s="4">
        <f>IF($A50&gt;$D$21,"",SUM(E$31:E50))</f>
        <v>7956.4877142900896</v>
      </c>
      <c r="G50" s="4">
        <f t="shared" si="3"/>
        <v>203043.5122857099</v>
      </c>
      <c r="H50" s="4">
        <f t="shared" si="4"/>
        <v>7.159143341729532</v>
      </c>
      <c r="I50" s="4"/>
      <c r="J50" s="4">
        <f t="shared" si="5"/>
        <v>100</v>
      </c>
      <c r="K50" s="4">
        <f t="shared" si="6"/>
        <v>10.669605784452093</v>
      </c>
      <c r="L50" s="4">
        <f t="shared" si="7"/>
        <v>2104.9884439997968</v>
      </c>
      <c r="M50" s="4">
        <f t="shared" si="8"/>
        <v>0</v>
      </c>
      <c r="N50" s="4">
        <f t="shared" si="9"/>
        <v>0</v>
      </c>
      <c r="O50" s="4">
        <f t="shared" si="10"/>
        <v>0</v>
      </c>
    </row>
    <row r="51" spans="1:15" x14ac:dyDescent="0.2">
      <c r="A51" s="2">
        <v>21</v>
      </c>
      <c r="B51" s="4">
        <f t="shared" si="0"/>
        <v>1153.4918938212334</v>
      </c>
      <c r="C51" s="4">
        <f t="shared" si="1"/>
        <v>740.26280520831733</v>
      </c>
      <c r="D51" s="4">
        <f>IF($A51&gt;$D$21,"",SUM(C$31:C51))</f>
        <v>15853.612967342895</v>
      </c>
      <c r="E51" s="4">
        <f t="shared" si="2"/>
        <v>413.22908861291603</v>
      </c>
      <c r="F51" s="4">
        <f>IF($A51&gt;$D$21,"",SUM(E$31:E51))</f>
        <v>8369.7168029030054</v>
      </c>
      <c r="G51" s="4">
        <f t="shared" si="3"/>
        <v>202630.28319709699</v>
      </c>
      <c r="H51" s="4">
        <f t="shared" si="4"/>
        <v>7.5498277184962035</v>
      </c>
      <c r="I51" s="4"/>
      <c r="J51" s="4">
        <f t="shared" si="5"/>
        <v>100</v>
      </c>
      <c r="K51" s="4">
        <f t="shared" si="6"/>
        <v>11.261688175398913</v>
      </c>
      <c r="L51" s="4">
        <f t="shared" si="7"/>
        <v>2216.2501321751956</v>
      </c>
      <c r="M51" s="4">
        <f t="shared" si="8"/>
        <v>0</v>
      </c>
      <c r="N51" s="4">
        <f t="shared" si="9"/>
        <v>0</v>
      </c>
      <c r="O51" s="4">
        <f t="shared" si="10"/>
        <v>0</v>
      </c>
    </row>
    <row r="52" spans="1:15" x14ac:dyDescent="0.2">
      <c r="A52" s="2">
        <v>22</v>
      </c>
      <c r="B52" s="4">
        <f t="shared" si="0"/>
        <v>1153.4918938212334</v>
      </c>
      <c r="C52" s="4">
        <f t="shared" si="1"/>
        <v>738.75624082274931</v>
      </c>
      <c r="D52" s="4">
        <f>IF($A52&gt;$D$21,"",SUM(C$31:C52))</f>
        <v>16592.369208165645</v>
      </c>
      <c r="E52" s="4">
        <f t="shared" si="2"/>
        <v>414.73565299848406</v>
      </c>
      <c r="F52" s="4">
        <f>IF($A52&gt;$D$21,"",SUM(E$31:E52))</f>
        <v>8784.4524559014899</v>
      </c>
      <c r="G52" s="4">
        <f t="shared" si="3"/>
        <v>202215.54754409849</v>
      </c>
      <c r="H52" s="4">
        <f t="shared" si="4"/>
        <v>7.9419364653866751</v>
      </c>
      <c r="I52" s="4"/>
      <c r="J52" s="4">
        <f t="shared" si="5"/>
        <v>100</v>
      </c>
      <c r="K52" s="4">
        <f t="shared" si="6"/>
        <v>11.856938207137295</v>
      </c>
      <c r="L52" s="4">
        <f t="shared" si="7"/>
        <v>2328.1070703823329</v>
      </c>
      <c r="M52" s="4">
        <f t="shared" si="8"/>
        <v>0</v>
      </c>
      <c r="N52" s="4">
        <f t="shared" si="9"/>
        <v>0</v>
      </c>
      <c r="O52" s="4">
        <f t="shared" si="10"/>
        <v>0</v>
      </c>
    </row>
    <row r="53" spans="1:15" x14ac:dyDescent="0.2">
      <c r="A53" s="2">
        <v>23</v>
      </c>
      <c r="B53" s="4">
        <f t="shared" si="0"/>
        <v>1153.4918938212334</v>
      </c>
      <c r="C53" s="4">
        <f t="shared" si="1"/>
        <v>737.24418375452569</v>
      </c>
      <c r="D53" s="4">
        <f>IF($A53&gt;$D$21,"",SUM(C$31:C53))</f>
        <v>17329.613391920171</v>
      </c>
      <c r="E53" s="4">
        <f t="shared" si="2"/>
        <v>416.24771006670767</v>
      </c>
      <c r="F53" s="4">
        <f>IF($A53&gt;$D$21,"",SUM(E$31:E53))</f>
        <v>9200.7001659681973</v>
      </c>
      <c r="G53" s="4">
        <f t="shared" si="3"/>
        <v>201799.29983403179</v>
      </c>
      <c r="H53" s="4">
        <f t="shared" si="4"/>
        <v>8.335474775416742</v>
      </c>
      <c r="I53" s="4"/>
      <c r="J53" s="4">
        <f t="shared" si="5"/>
        <v>100</v>
      </c>
      <c r="K53" s="4">
        <f t="shared" si="6"/>
        <v>12.455372826545482</v>
      </c>
      <c r="L53" s="4">
        <f t="shared" si="7"/>
        <v>2440.5624432088784</v>
      </c>
      <c r="M53" s="4">
        <f t="shared" si="8"/>
        <v>0</v>
      </c>
      <c r="N53" s="4">
        <f t="shared" si="9"/>
        <v>0</v>
      </c>
      <c r="O53" s="4">
        <f t="shared" si="10"/>
        <v>0</v>
      </c>
    </row>
    <row r="54" spans="1:15" x14ac:dyDescent="0.2">
      <c r="A54" s="2">
        <v>24</v>
      </c>
      <c r="B54" s="4">
        <f t="shared" si="0"/>
        <v>1153.4918938212334</v>
      </c>
      <c r="C54" s="4">
        <f t="shared" si="1"/>
        <v>735.72661397824083</v>
      </c>
      <c r="D54" s="4">
        <f>IF($A54&gt;$D$21,"",SUM(C$31:C54))</f>
        <v>18065.340005898412</v>
      </c>
      <c r="E54" s="4">
        <f t="shared" si="2"/>
        <v>417.76527984299253</v>
      </c>
      <c r="F54" s="4">
        <f>IF($A54&gt;$D$21,"",SUM(E$31:E54))</f>
        <v>9618.4654458111891</v>
      </c>
      <c r="G54" s="4">
        <f t="shared" si="3"/>
        <v>201381.53455418878</v>
      </c>
      <c r="H54" s="4">
        <f t="shared" si="4"/>
        <v>8.7304478605353779</v>
      </c>
      <c r="I54" s="4"/>
      <c r="J54" s="4">
        <f t="shared" si="5"/>
        <v>100</v>
      </c>
      <c r="K54" s="4">
        <f t="shared" si="6"/>
        <v>13.057009071167499</v>
      </c>
      <c r="L54" s="4">
        <f t="shared" si="7"/>
        <v>2553.6194522800461</v>
      </c>
      <c r="M54" s="4">
        <f t="shared" si="8"/>
        <v>0</v>
      </c>
      <c r="N54" s="4">
        <f t="shared" si="9"/>
        <v>0</v>
      </c>
      <c r="O54" s="4">
        <f t="shared" si="10"/>
        <v>0</v>
      </c>
    </row>
    <row r="55" spans="1:15" x14ac:dyDescent="0.2">
      <c r="A55" s="2">
        <v>25</v>
      </c>
      <c r="B55" s="4">
        <f t="shared" si="0"/>
        <v>1153.4918938212334</v>
      </c>
      <c r="C55" s="4">
        <f t="shared" si="1"/>
        <v>734.20351139547984</v>
      </c>
      <c r="D55" s="4">
        <f>IF($A55&gt;$D$21,"",SUM(C$31:C55))</f>
        <v>18799.543517293892</v>
      </c>
      <c r="E55" s="4">
        <f t="shared" si="2"/>
        <v>419.28838242575353</v>
      </c>
      <c r="F55" s="4">
        <f>IF($A55&gt;$D$21,"",SUM(E$31:E55))</f>
        <v>10037.753828236942</v>
      </c>
      <c r="G55" s="4">
        <f t="shared" si="3"/>
        <v>200962.24617176302</v>
      </c>
      <c r="H55" s="4">
        <f t="shared" si="4"/>
        <v>9.1268609516937431</v>
      </c>
      <c r="I55" s="4"/>
      <c r="J55" s="4">
        <f t="shared" si="5"/>
        <v>100</v>
      </c>
      <c r="K55" s="4">
        <f t="shared" si="6"/>
        <v>13.661864069698245</v>
      </c>
      <c r="L55" s="4">
        <f t="shared" si="7"/>
        <v>2667.2813163497444</v>
      </c>
      <c r="M55" s="4">
        <f t="shared" si="8"/>
        <v>0</v>
      </c>
      <c r="N55" s="4">
        <f t="shared" si="9"/>
        <v>0</v>
      </c>
      <c r="O55" s="4">
        <f t="shared" si="10"/>
        <v>0</v>
      </c>
    </row>
    <row r="56" spans="1:15" x14ac:dyDescent="0.2">
      <c r="A56" s="2">
        <v>26</v>
      </c>
      <c r="B56" s="4">
        <f t="shared" si="0"/>
        <v>1153.4918938212334</v>
      </c>
      <c r="C56" s="4">
        <f t="shared" si="1"/>
        <v>732.67485583455266</v>
      </c>
      <c r="D56" s="4">
        <f>IF($A56&gt;$D$21,"",SUM(C$31:C56))</f>
        <v>19532.218373128446</v>
      </c>
      <c r="E56" s="4">
        <f t="shared" si="2"/>
        <v>420.8170379866807</v>
      </c>
      <c r="F56" s="4">
        <f>IF($A56&gt;$D$21,"",SUM(E$31:E56))</f>
        <v>10458.570866223623</v>
      </c>
      <c r="G56" s="4">
        <f t="shared" si="3"/>
        <v>200541.42913377634</v>
      </c>
      <c r="H56" s="4">
        <f t="shared" si="4"/>
        <v>9.5247192989133964</v>
      </c>
      <c r="I56" s="4"/>
      <c r="J56" s="4">
        <f t="shared" si="5"/>
        <v>100</v>
      </c>
      <c r="K56" s="4">
        <f t="shared" si="6"/>
        <v>14.269955042471132</v>
      </c>
      <c r="L56" s="4">
        <f t="shared" si="7"/>
        <v>2781.5512713922158</v>
      </c>
      <c r="M56" s="4">
        <f t="shared" si="8"/>
        <v>0</v>
      </c>
      <c r="N56" s="4">
        <f t="shared" si="9"/>
        <v>0</v>
      </c>
      <c r="O56" s="4">
        <f t="shared" si="10"/>
        <v>0</v>
      </c>
    </row>
    <row r="57" spans="1:15" x14ac:dyDescent="0.2">
      <c r="A57" s="2">
        <v>27</v>
      </c>
      <c r="B57" s="4">
        <f t="shared" si="0"/>
        <v>1153.4918938212334</v>
      </c>
      <c r="C57" s="4">
        <f t="shared" si="1"/>
        <v>731.14062705022616</v>
      </c>
      <c r="D57" s="4">
        <f>IF($A57&gt;$D$21,"",SUM(C$31:C57))</f>
        <v>20263.359000178672</v>
      </c>
      <c r="E57" s="4">
        <f t="shared" si="2"/>
        <v>422.3512667710072</v>
      </c>
      <c r="F57" s="4">
        <f>IF($A57&gt;$D$21,"",SUM(E$31:E57))</f>
        <v>10880.92213299463</v>
      </c>
      <c r="G57" s="4">
        <f t="shared" si="3"/>
        <v>200119.07786700534</v>
      </c>
      <c r="H57" s="4">
        <f t="shared" si="4"/>
        <v>9.9240281713573495</v>
      </c>
      <c r="I57" s="4"/>
      <c r="J57" s="4">
        <f t="shared" si="5"/>
        <v>100</v>
      </c>
      <c r="K57" s="4">
        <f t="shared" si="6"/>
        <v>14.881299301948353</v>
      </c>
      <c r="L57" s="4">
        <f t="shared" si="7"/>
        <v>2896.432570694164</v>
      </c>
      <c r="M57" s="4">
        <f t="shared" si="8"/>
        <v>0</v>
      </c>
      <c r="N57" s="4">
        <f t="shared" si="9"/>
        <v>0</v>
      </c>
      <c r="O57" s="4">
        <f t="shared" si="10"/>
        <v>0</v>
      </c>
    </row>
    <row r="58" spans="1:15" x14ac:dyDescent="0.2">
      <c r="A58" s="2">
        <v>28</v>
      </c>
      <c r="B58" s="4">
        <f t="shared" si="0"/>
        <v>1153.4918938212334</v>
      </c>
      <c r="C58" s="4">
        <f t="shared" si="1"/>
        <v>729.60080472345692</v>
      </c>
      <c r="D58" s="4">
        <f>IF($A58&gt;$D$21,"",SUM(C$31:C58))</f>
        <v>20992.95980490213</v>
      </c>
      <c r="E58" s="4">
        <f t="shared" si="2"/>
        <v>423.89108909777644</v>
      </c>
      <c r="F58" s="4">
        <f>IF($A58&gt;$D$21,"",SUM(E$31:E58))</f>
        <v>11304.813222092407</v>
      </c>
      <c r="G58" s="4">
        <f t="shared" si="3"/>
        <v>199695.18677790757</v>
      </c>
      <c r="H58" s="4">
        <f t="shared" si="4"/>
        <v>10.324792857398734</v>
      </c>
      <c r="I58" s="4"/>
      <c r="J58" s="4">
        <f t="shared" si="5"/>
        <v>100</v>
      </c>
      <c r="K58" s="4">
        <f t="shared" si="6"/>
        <v>15.495914253213776</v>
      </c>
      <c r="L58" s="4">
        <f t="shared" si="7"/>
        <v>3011.9284849473779</v>
      </c>
      <c r="M58" s="4">
        <f t="shared" si="8"/>
        <v>0</v>
      </c>
      <c r="N58" s="4">
        <f t="shared" si="9"/>
        <v>0</v>
      </c>
      <c r="O58" s="4">
        <f t="shared" si="10"/>
        <v>0</v>
      </c>
    </row>
    <row r="59" spans="1:15" x14ac:dyDescent="0.2">
      <c r="A59" s="2">
        <v>29</v>
      </c>
      <c r="B59" s="4">
        <f t="shared" si="0"/>
        <v>1153.4918938212334</v>
      </c>
      <c r="C59" s="4">
        <f t="shared" si="1"/>
        <v>728.05536846112125</v>
      </c>
      <c r="D59" s="4">
        <f>IF($A59&gt;$D$21,"",SUM(C$31:C59))</f>
        <v>21721.015173363252</v>
      </c>
      <c r="E59" s="4">
        <f t="shared" si="2"/>
        <v>425.43652536011211</v>
      </c>
      <c r="F59" s="4">
        <f>IF($A59&gt;$D$21,"",SUM(E$31:E59))</f>
        <v>11730.249747452519</v>
      </c>
      <c r="G59" s="4">
        <f t="shared" si="3"/>
        <v>199269.75025254747</v>
      </c>
      <c r="H59" s="4">
        <f t="shared" si="4"/>
        <v>10.7270186646914</v>
      </c>
      <c r="I59" s="4"/>
      <c r="J59" s="4">
        <f t="shared" si="5"/>
        <v>100</v>
      </c>
      <c r="K59" s="4">
        <f t="shared" si="6"/>
        <v>16.11381739446847</v>
      </c>
      <c r="L59" s="4">
        <f t="shared" si="7"/>
        <v>3128.0423023418462</v>
      </c>
      <c r="M59" s="4">
        <f t="shared" si="8"/>
        <v>0</v>
      </c>
      <c r="N59" s="4">
        <f t="shared" si="9"/>
        <v>0</v>
      </c>
      <c r="O59" s="4">
        <f t="shared" si="10"/>
        <v>0</v>
      </c>
    </row>
    <row r="60" spans="1:15" x14ac:dyDescent="0.2">
      <c r="A60" s="2">
        <v>30</v>
      </c>
      <c r="B60" s="4">
        <f t="shared" si="0"/>
        <v>1153.4918938212334</v>
      </c>
      <c r="C60" s="4">
        <f t="shared" si="1"/>
        <v>726.50429779574586</v>
      </c>
      <c r="D60" s="4">
        <f>IF($A60&gt;$D$21,"",SUM(C$31:C60))</f>
        <v>22447.519471158997</v>
      </c>
      <c r="E60" s="4">
        <f t="shared" si="2"/>
        <v>426.98759602548751</v>
      </c>
      <c r="F60" s="4">
        <f>IF($A60&gt;$D$21,"",SUM(E$31:E60))</f>
        <v>12157.237343478006</v>
      </c>
      <c r="G60" s="4">
        <f t="shared" si="3"/>
        <v>198842.76265652198</v>
      </c>
      <c r="H60" s="4">
        <f t="shared" si="4"/>
        <v>11.130710920239721</v>
      </c>
      <c r="I60" s="4"/>
      <c r="J60" s="4">
        <f t="shared" si="5"/>
        <v>100</v>
      </c>
      <c r="K60" s="4">
        <f t="shared" si="6"/>
        <v>16.735026317528877</v>
      </c>
      <c r="L60" s="4">
        <f t="shared" si="7"/>
        <v>3244.7773286593751</v>
      </c>
      <c r="M60" s="4">
        <f t="shared" si="8"/>
        <v>0</v>
      </c>
      <c r="N60" s="4">
        <f t="shared" si="9"/>
        <v>0</v>
      </c>
      <c r="O60" s="4">
        <f t="shared" si="10"/>
        <v>0</v>
      </c>
    </row>
    <row r="61" spans="1:15" x14ac:dyDescent="0.2">
      <c r="A61" s="2">
        <v>31</v>
      </c>
      <c r="B61" s="4">
        <f t="shared" si="0"/>
        <v>1153.4918938212334</v>
      </c>
      <c r="C61" s="4">
        <f t="shared" si="1"/>
        <v>724.94757218523637</v>
      </c>
      <c r="D61" s="4">
        <f>IF($A61&gt;$D$21,"",SUM(C$31:C61))</f>
        <v>23172.467043344233</v>
      </c>
      <c r="E61" s="4">
        <f t="shared" si="2"/>
        <v>428.54432163599699</v>
      </c>
      <c r="F61" s="4">
        <f>IF($A61&gt;$D$21,"",SUM(E$31:E61))</f>
        <v>12585.781665114002</v>
      </c>
      <c r="G61" s="4">
        <f t="shared" si="3"/>
        <v>198414.21833488598</v>
      </c>
      <c r="H61" s="4">
        <f t="shared" si="4"/>
        <v>11.535874970469649</v>
      </c>
      <c r="I61" s="4"/>
      <c r="J61" s="4">
        <f t="shared" si="5"/>
        <v>100</v>
      </c>
      <c r="K61" s="4">
        <f t="shared" si="6"/>
        <v>17.359558708327658</v>
      </c>
      <c r="L61" s="4">
        <f t="shared" si="7"/>
        <v>3362.1368873677029</v>
      </c>
      <c r="M61" s="4">
        <f t="shared" si="8"/>
        <v>0</v>
      </c>
      <c r="N61" s="4">
        <f t="shared" si="9"/>
        <v>0</v>
      </c>
      <c r="O61" s="4">
        <f t="shared" si="10"/>
        <v>0</v>
      </c>
    </row>
    <row r="62" spans="1:15" x14ac:dyDescent="0.2">
      <c r="A62" s="2">
        <v>32</v>
      </c>
      <c r="B62" s="4">
        <f t="shared" si="0"/>
        <v>1153.4918938212334</v>
      </c>
      <c r="C62" s="4">
        <f t="shared" si="1"/>
        <v>723.38517101260504</v>
      </c>
      <c r="D62" s="4">
        <f>IF($A62&gt;$D$21,"",SUM(C$31:C62))</f>
        <v>23895.852214356837</v>
      </c>
      <c r="E62" s="4">
        <f t="shared" si="2"/>
        <v>430.10672280862832</v>
      </c>
      <c r="F62" s="4">
        <f>IF($A62&gt;$D$21,"",SUM(E$31:E62))</f>
        <v>13015.88838792263</v>
      </c>
      <c r="G62" s="4">
        <f t="shared" si="3"/>
        <v>197984.11161207737</v>
      </c>
      <c r="H62" s="4">
        <f t="shared" si="4"/>
        <v>11.942516181299652</v>
      </c>
      <c r="I62" s="4"/>
      <c r="J62" s="4">
        <f t="shared" si="5"/>
        <v>100</v>
      </c>
      <c r="K62" s="4">
        <f t="shared" si="6"/>
        <v>17.987432347417208</v>
      </c>
      <c r="L62" s="4">
        <f t="shared" si="7"/>
        <v>3480.1243197151202</v>
      </c>
      <c r="M62" s="4">
        <f t="shared" si="8"/>
        <v>0</v>
      </c>
      <c r="N62" s="4">
        <f t="shared" si="9"/>
        <v>0</v>
      </c>
      <c r="O62" s="4">
        <f t="shared" si="10"/>
        <v>0</v>
      </c>
    </row>
    <row r="63" spans="1:15" x14ac:dyDescent="0.2">
      <c r="A63" s="2">
        <v>33</v>
      </c>
      <c r="B63" s="4">
        <f t="shared" si="0"/>
        <v>1153.4918938212334</v>
      </c>
      <c r="C63" s="4">
        <f t="shared" si="1"/>
        <v>721.81707358569861</v>
      </c>
      <c r="D63" s="4">
        <f>IF($A63&gt;$D$21,"",SUM(C$31:C63))</f>
        <v>24617.669287942535</v>
      </c>
      <c r="E63" s="4">
        <f t="shared" si="2"/>
        <v>431.67482023553475</v>
      </c>
      <c r="F63" s="4">
        <f>IF($A63&gt;$D$21,"",SUM(E$31:E63))</f>
        <v>13447.563208158164</v>
      </c>
      <c r="G63" s="4">
        <f t="shared" si="3"/>
        <v>197552.43679184184</v>
      </c>
      <c r="H63" s="4">
        <f t="shared" si="4"/>
        <v>12.350639938210634</v>
      </c>
      <c r="I63" s="4"/>
      <c r="J63" s="4">
        <f t="shared" si="5"/>
        <v>100</v>
      </c>
      <c r="K63" s="4">
        <f t="shared" si="6"/>
        <v>18.618665110475892</v>
      </c>
      <c r="L63" s="4">
        <f t="shared" si="7"/>
        <v>3598.7429848255961</v>
      </c>
      <c r="M63" s="4">
        <f t="shared" si="8"/>
        <v>0</v>
      </c>
      <c r="N63" s="4">
        <f t="shared" si="9"/>
        <v>0</v>
      </c>
      <c r="O63" s="4">
        <f t="shared" si="10"/>
        <v>0</v>
      </c>
    </row>
    <row r="64" spans="1:15" x14ac:dyDescent="0.2">
      <c r="A64" s="2">
        <v>34</v>
      </c>
      <c r="B64" s="4">
        <f t="shared" si="0"/>
        <v>1153.4918938212334</v>
      </c>
      <c r="C64" s="4">
        <f t="shared" si="1"/>
        <v>720.24325913692326</v>
      </c>
      <c r="D64" s="4">
        <f>IF($A64&gt;$D$21,"",SUM(C$31:C64))</f>
        <v>25337.912547079457</v>
      </c>
      <c r="E64" s="4">
        <f t="shared" si="2"/>
        <v>433.2486346843101</v>
      </c>
      <c r="F64" s="4">
        <f>IF($A64&gt;$D$21,"",SUM(E$31:E64))</f>
        <v>13880.811842842475</v>
      </c>
      <c r="G64" s="4">
        <f t="shared" si="3"/>
        <v>197119.18815715754</v>
      </c>
      <c r="H64" s="4">
        <f t="shared" si="4"/>
        <v>12.760251646318693</v>
      </c>
      <c r="I64" s="4"/>
      <c r="J64" s="4">
        <f t="shared" si="5"/>
        <v>100</v>
      </c>
      <c r="K64" s="4">
        <f t="shared" si="6"/>
        <v>19.253274968816939</v>
      </c>
      <c r="L64" s="4">
        <f t="shared" si="7"/>
        <v>3717.9962597944132</v>
      </c>
      <c r="M64" s="4">
        <f t="shared" si="8"/>
        <v>0</v>
      </c>
      <c r="N64" s="4">
        <f t="shared" si="9"/>
        <v>0</v>
      </c>
      <c r="O64" s="4">
        <f t="shared" si="10"/>
        <v>0</v>
      </c>
    </row>
    <row r="65" spans="1:15" x14ac:dyDescent="0.2">
      <c r="A65" s="2">
        <v>35</v>
      </c>
      <c r="B65" s="4">
        <f t="shared" si="0"/>
        <v>1153.4918938212334</v>
      </c>
      <c r="C65" s="4">
        <f t="shared" si="1"/>
        <v>718.66370682297008</v>
      </c>
      <c r="D65" s="4">
        <f>IF($A65&gt;$D$21,"",SUM(C$31:C65))</f>
        <v>26056.576253902425</v>
      </c>
      <c r="E65" s="4">
        <f t="shared" si="2"/>
        <v>434.82818699826328</v>
      </c>
      <c r="F65" s="4">
        <f>IF($A65&gt;$D$21,"",SUM(E$31:E65))</f>
        <v>14315.640029840739</v>
      </c>
      <c r="G65" s="4">
        <f t="shared" si="3"/>
        <v>196684.35997015928</v>
      </c>
      <c r="H65" s="4">
        <f t="shared" si="4"/>
        <v>13.171356730445723</v>
      </c>
      <c r="I65" s="4"/>
      <c r="J65" s="4">
        <f t="shared" si="5"/>
        <v>100</v>
      </c>
      <c r="K65" s="4">
        <f t="shared" si="6"/>
        <v>19.891279989900109</v>
      </c>
      <c r="L65" s="4">
        <f t="shared" si="7"/>
        <v>3837.887539784313</v>
      </c>
      <c r="M65" s="4">
        <f t="shared" si="8"/>
        <v>0</v>
      </c>
      <c r="N65" s="4">
        <f t="shared" si="9"/>
        <v>0</v>
      </c>
      <c r="O65" s="4">
        <f t="shared" si="10"/>
        <v>0</v>
      </c>
    </row>
    <row r="66" spans="1:15" x14ac:dyDescent="0.2">
      <c r="A66" s="2">
        <v>36</v>
      </c>
      <c r="B66" s="4">
        <f t="shared" si="0"/>
        <v>1153.4918938212334</v>
      </c>
      <c r="C66" s="4">
        <f t="shared" si="1"/>
        <v>717.07839572453895</v>
      </c>
      <c r="D66" s="4">
        <f>IF($A66&gt;$D$21,"",SUM(C$31:C66))</f>
        <v>26773.654649626966</v>
      </c>
      <c r="E66" s="4">
        <f t="shared" si="2"/>
        <v>436.41349809669441</v>
      </c>
      <c r="F66" s="4">
        <f>IF($A66&gt;$D$21,"",SUM(E$31:E66))</f>
        <v>14752.053527937433</v>
      </c>
      <c r="G66" s="4">
        <f t="shared" si="3"/>
        <v>196247.94647206258</v>
      </c>
      <c r="H66" s="4">
        <f t="shared" si="4"/>
        <v>13.583960635192057</v>
      </c>
      <c r="I66" s="4"/>
      <c r="J66" s="4">
        <f t="shared" si="5"/>
        <v>100</v>
      </c>
      <c r="K66" s="4">
        <f t="shared" si="6"/>
        <v>20.532698337846075</v>
      </c>
      <c r="L66" s="4">
        <f t="shared" si="7"/>
        <v>3958.4202381221589</v>
      </c>
      <c r="M66" s="4">
        <f t="shared" si="8"/>
        <v>0</v>
      </c>
      <c r="N66" s="4">
        <f t="shared" si="9"/>
        <v>0</v>
      </c>
      <c r="O66" s="4">
        <f t="shared" si="10"/>
        <v>0</v>
      </c>
    </row>
    <row r="67" spans="1:15" x14ac:dyDescent="0.2">
      <c r="A67" s="2">
        <v>37</v>
      </c>
      <c r="B67" s="4">
        <f t="shared" si="0"/>
        <v>1153.4918938212334</v>
      </c>
      <c r="C67" s="4">
        <f t="shared" si="1"/>
        <v>715.48730484606142</v>
      </c>
      <c r="D67" s="4">
        <f>IF($A67&gt;$D$21,"",SUM(C$31:C67))</f>
        <v>27489.141954473027</v>
      </c>
      <c r="E67" s="4">
        <f t="shared" si="2"/>
        <v>438.00458897517194</v>
      </c>
      <c r="F67" s="4">
        <f>IF($A67&gt;$D$21,"",SUM(E$31:E67))</f>
        <v>15190.058116912605</v>
      </c>
      <c r="G67" s="4">
        <f t="shared" si="3"/>
        <v>195809.94188308742</v>
      </c>
      <c r="H67" s="4">
        <f t="shared" si="4"/>
        <v>13.998068825007863</v>
      </c>
      <c r="I67" s="4"/>
      <c r="J67" s="4">
        <f t="shared" si="5"/>
        <v>100</v>
      </c>
      <c r="K67" s="4">
        <f t="shared" si="6"/>
        <v>21.177548273953548</v>
      </c>
      <c r="L67" s="4">
        <f t="shared" si="7"/>
        <v>4079.5977863961125</v>
      </c>
      <c r="M67" s="4">
        <f t="shared" si="8"/>
        <v>0</v>
      </c>
      <c r="N67" s="4">
        <f t="shared" si="9"/>
        <v>0</v>
      </c>
      <c r="O67" s="4">
        <f t="shared" si="10"/>
        <v>0</v>
      </c>
    </row>
    <row r="68" spans="1:15" x14ac:dyDescent="0.2">
      <c r="A68" s="2">
        <v>38</v>
      </c>
      <c r="B68" s="4">
        <f t="shared" si="0"/>
        <v>1153.4918938212334</v>
      </c>
      <c r="C68" s="4">
        <f t="shared" si="1"/>
        <v>713.8904131154228</v>
      </c>
      <c r="D68" s="4">
        <f>IF($A68&gt;$D$21,"",SUM(C$31:C68))</f>
        <v>28203.03236758845</v>
      </c>
      <c r="E68" s="4">
        <f t="shared" si="2"/>
        <v>439.60148070581056</v>
      </c>
      <c r="F68" s="4">
        <f>IF($A68&gt;$D$21,"",SUM(E$31:E68))</f>
        <v>15629.659597618416</v>
      </c>
      <c r="G68" s="4">
        <f t="shared" si="3"/>
        <v>195370.34040238161</v>
      </c>
      <c r="H68" s="4">
        <f t="shared" si="4"/>
        <v>14.413686784265678</v>
      </c>
      <c r="I68" s="4"/>
      <c r="J68" s="4">
        <f t="shared" si="5"/>
        <v>100</v>
      </c>
      <c r="K68" s="4">
        <f t="shared" si="6"/>
        <v>21.825848157219202</v>
      </c>
      <c r="L68" s="4">
        <f t="shared" si="7"/>
        <v>4201.4236345533318</v>
      </c>
      <c r="M68" s="4">
        <f t="shared" si="8"/>
        <v>0</v>
      </c>
      <c r="N68" s="4">
        <f t="shared" si="9"/>
        <v>0</v>
      </c>
      <c r="O68" s="4">
        <f t="shared" si="10"/>
        <v>0</v>
      </c>
    </row>
    <row r="69" spans="1:15" x14ac:dyDescent="0.2">
      <c r="A69" s="2">
        <v>39</v>
      </c>
      <c r="B69" s="4">
        <f t="shared" si="0"/>
        <v>1153.4918938212334</v>
      </c>
      <c r="C69" s="4">
        <f t="shared" si="1"/>
        <v>712.28769938368293</v>
      </c>
      <c r="D69" s="4">
        <f>IF($A69&gt;$D$21,"",SUM(C$31:C69))</f>
        <v>28915.320066972134</v>
      </c>
      <c r="E69" s="4">
        <f t="shared" si="2"/>
        <v>441.20419443755043</v>
      </c>
      <c r="F69" s="4">
        <f>IF($A69&gt;$D$21,"",SUM(E$31:E69))</f>
        <v>16070.863792055967</v>
      </c>
      <c r="G69" s="4">
        <f t="shared" si="3"/>
        <v>194929.13620794407</v>
      </c>
      <c r="H69" s="4">
        <f t="shared" si="4"/>
        <v>14.830820017333281</v>
      </c>
      <c r="I69" s="4"/>
      <c r="J69" s="4">
        <f t="shared" si="5"/>
        <v>100</v>
      </c>
      <c r="K69" s="4">
        <f t="shared" si="6"/>
        <v>22.477616444860324</v>
      </c>
      <c r="L69" s="4">
        <f t="shared" si="7"/>
        <v>4323.9012509981922</v>
      </c>
      <c r="M69" s="4">
        <f t="shared" si="8"/>
        <v>0</v>
      </c>
      <c r="N69" s="4">
        <f t="shared" si="9"/>
        <v>0</v>
      </c>
      <c r="O69" s="4">
        <f t="shared" si="10"/>
        <v>0</v>
      </c>
    </row>
    <row r="70" spans="1:15" x14ac:dyDescent="0.2">
      <c r="A70" s="2">
        <v>40</v>
      </c>
      <c r="B70" s="4">
        <f t="shared" si="0"/>
        <v>1153.4918938212334</v>
      </c>
      <c r="C70" s="4">
        <f t="shared" si="1"/>
        <v>710.67914242479605</v>
      </c>
      <c r="D70" s="4">
        <f>IF($A70&gt;$D$21,"",SUM(C$31:C70))</f>
        <v>29625.99920939693</v>
      </c>
      <c r="E70" s="4">
        <f t="shared" si="2"/>
        <v>442.81275139643731</v>
      </c>
      <c r="F70" s="4">
        <f>IF($A70&gt;$D$21,"",SUM(E$31:E70))</f>
        <v>16513.676543452406</v>
      </c>
      <c r="G70" s="4">
        <f t="shared" si="3"/>
        <v>194486.32345654763</v>
      </c>
      <c r="H70" s="4">
        <f t="shared" si="4"/>
        <v>15.249474048646448</v>
      </c>
      <c r="I70" s="4"/>
      <c r="J70" s="4">
        <f t="shared" si="5"/>
        <v>100</v>
      </c>
      <c r="K70" s="4">
        <f t="shared" si="6"/>
        <v>23.132871692840325</v>
      </c>
      <c r="L70" s="4">
        <f t="shared" si="7"/>
        <v>4447.0341226910323</v>
      </c>
      <c r="M70" s="4">
        <f t="shared" si="8"/>
        <v>0</v>
      </c>
      <c r="N70" s="4">
        <f t="shared" si="9"/>
        <v>0</v>
      </c>
      <c r="O70" s="4">
        <f t="shared" si="10"/>
        <v>0</v>
      </c>
    </row>
    <row r="71" spans="1:15" x14ac:dyDescent="0.2">
      <c r="A71" s="2">
        <v>41</v>
      </c>
      <c r="B71" s="4">
        <f t="shared" si="0"/>
        <v>1153.4918938212334</v>
      </c>
      <c r="C71" s="4">
        <f t="shared" si="1"/>
        <v>709.06472093532977</v>
      </c>
      <c r="D71" s="4">
        <f>IF($A71&gt;$D$21,"",SUM(C$31:C71))</f>
        <v>30335.06393033226</v>
      </c>
      <c r="E71" s="4">
        <f t="shared" si="2"/>
        <v>444.42717288590359</v>
      </c>
      <c r="F71" s="4">
        <f>IF($A71&gt;$D$21,"",SUM(E$31:E71))</f>
        <v>16958.103716338308</v>
      </c>
      <c r="G71" s="4">
        <f t="shared" si="3"/>
        <v>194041.89628366171</v>
      </c>
      <c r="H71" s="4">
        <f t="shared" si="4"/>
        <v>15.669654422782287</v>
      </c>
      <c r="I71" s="4"/>
      <c r="J71" s="4">
        <f t="shared" si="5"/>
        <v>100</v>
      </c>
      <c r="K71" s="4">
        <f t="shared" si="6"/>
        <v>23.791632556397023</v>
      </c>
      <c r="L71" s="4">
        <f t="shared" si="7"/>
        <v>4570.8257552474297</v>
      </c>
      <c r="M71" s="4">
        <f t="shared" si="8"/>
        <v>0</v>
      </c>
      <c r="N71" s="4">
        <f t="shared" si="9"/>
        <v>0</v>
      </c>
      <c r="O71" s="4">
        <f t="shared" si="10"/>
        <v>0</v>
      </c>
    </row>
    <row r="72" spans="1:15" x14ac:dyDescent="0.2">
      <c r="A72" s="2">
        <v>42</v>
      </c>
      <c r="B72" s="4">
        <f t="shared" si="0"/>
        <v>1153.4918938212334</v>
      </c>
      <c r="C72" s="4">
        <f t="shared" si="1"/>
        <v>707.44441353418324</v>
      </c>
      <c r="D72" s="4">
        <f>IF($A72&gt;$D$21,"",SUM(C$31:C72))</f>
        <v>31042.508343866444</v>
      </c>
      <c r="E72" s="4">
        <f t="shared" si="2"/>
        <v>446.04748028705012</v>
      </c>
      <c r="F72" s="4">
        <f>IF($A72&gt;$D$21,"",SUM(E$31:E72))</f>
        <v>17404.151196625357</v>
      </c>
      <c r="G72" s="4">
        <f t="shared" si="3"/>
        <v>193595.84880337465</v>
      </c>
      <c r="H72" s="4">
        <f t="shared" si="4"/>
        <v>16.091366704531993</v>
      </c>
      <c r="I72" s="4"/>
      <c r="J72" s="4">
        <f t="shared" si="5"/>
        <v>100</v>
      </c>
      <c r="K72" s="4">
        <f t="shared" si="6"/>
        <v>24.453917790573747</v>
      </c>
      <c r="L72" s="4">
        <f t="shared" si="7"/>
        <v>4695.2796730380032</v>
      </c>
      <c r="M72" s="4">
        <f t="shared" si="8"/>
        <v>0</v>
      </c>
      <c r="N72" s="4">
        <f t="shared" si="9"/>
        <v>0</v>
      </c>
      <c r="O72" s="4">
        <f t="shared" si="10"/>
        <v>0</v>
      </c>
    </row>
    <row r="73" spans="1:15" x14ac:dyDescent="0.2">
      <c r="A73" s="2">
        <v>43</v>
      </c>
      <c r="B73" s="4">
        <f t="shared" si="0"/>
        <v>1153.4918938212334</v>
      </c>
      <c r="C73" s="4">
        <f t="shared" si="1"/>
        <v>705.81819876230338</v>
      </c>
      <c r="D73" s="4">
        <f>IF($A73&gt;$D$21,"",SUM(C$31:C73))</f>
        <v>31748.326542628747</v>
      </c>
      <c r="E73" s="4">
        <f t="shared" si="2"/>
        <v>447.67369505892998</v>
      </c>
      <c r="F73" s="4">
        <f>IF($A73&gt;$D$21,"",SUM(E$31:E73))</f>
        <v>17851.824891684286</v>
      </c>
      <c r="G73" s="4">
        <f t="shared" si="3"/>
        <v>193148.17510831571</v>
      </c>
      <c r="H73" s="4">
        <f t="shared" si="4"/>
        <v>16.51461647897554</v>
      </c>
      <c r="I73" s="4"/>
      <c r="J73" s="4">
        <f t="shared" si="5"/>
        <v>100</v>
      </c>
      <c r="K73" s="4">
        <f t="shared" si="6"/>
        <v>25.119746250753316</v>
      </c>
      <c r="L73" s="4">
        <f t="shared" si="7"/>
        <v>4820.3994192887567</v>
      </c>
      <c r="M73" s="4">
        <f t="shared" si="8"/>
        <v>0</v>
      </c>
      <c r="N73" s="4">
        <f t="shared" si="9"/>
        <v>0</v>
      </c>
      <c r="O73" s="4">
        <f t="shared" si="10"/>
        <v>0</v>
      </c>
    </row>
    <row r="74" spans="1:15" x14ac:dyDescent="0.2">
      <c r="A74" s="2">
        <v>44</v>
      </c>
      <c r="B74" s="4">
        <f t="shared" si="0"/>
        <v>1153.4918938212334</v>
      </c>
      <c r="C74" s="4">
        <f t="shared" si="1"/>
        <v>704.18605508240091</v>
      </c>
      <c r="D74" s="4">
        <f>IF($A74&gt;$D$21,"",SUM(C$31:C74))</f>
        <v>32452.512597711149</v>
      </c>
      <c r="E74" s="4">
        <f t="shared" si="2"/>
        <v>449.30583873883245</v>
      </c>
      <c r="F74" s="4">
        <f>IF($A74&gt;$D$21,"",SUM(E$31:E74))</f>
        <v>18301.13073042312</v>
      </c>
      <c r="G74" s="4">
        <f t="shared" si="3"/>
        <v>192698.86926957688</v>
      </c>
      <c r="H74" s="4">
        <f t="shared" si="4"/>
        <v>16.939409351555241</v>
      </c>
      <c r="I74" s="4"/>
      <c r="J74" s="4">
        <f t="shared" si="5"/>
        <v>100</v>
      </c>
      <c r="K74" s="4">
        <f t="shared" si="6"/>
        <v>25.789136893194847</v>
      </c>
      <c r="L74" s="4">
        <f t="shared" si="7"/>
        <v>4946.1885561819518</v>
      </c>
      <c r="M74" s="4">
        <f t="shared" si="8"/>
        <v>0</v>
      </c>
      <c r="N74" s="4">
        <f t="shared" si="9"/>
        <v>0</v>
      </c>
      <c r="O74" s="4">
        <f t="shared" si="10"/>
        <v>0</v>
      </c>
    </row>
    <row r="75" spans="1:15" x14ac:dyDescent="0.2">
      <c r="A75" s="2">
        <v>45</v>
      </c>
      <c r="B75" s="4">
        <f t="shared" si="0"/>
        <v>1153.4918938212334</v>
      </c>
      <c r="C75" s="4">
        <f t="shared" si="1"/>
        <v>702.54796087866566</v>
      </c>
      <c r="D75" s="4">
        <f>IF($A75&gt;$D$21,"",SUM(C$31:C75))</f>
        <v>33155.060558589816</v>
      </c>
      <c r="E75" s="4">
        <f t="shared" si="2"/>
        <v>450.9439329425677</v>
      </c>
      <c r="F75" s="4">
        <f>IF($A75&gt;$D$21,"",SUM(E$31:E75))</f>
        <v>18752.074663365689</v>
      </c>
      <c r="G75" s="4">
        <f t="shared" si="3"/>
        <v>192247.9253366343</v>
      </c>
      <c r="H75" s="4">
        <f t="shared" si="4"/>
        <v>17.365750948149412</v>
      </c>
      <c r="I75" s="4"/>
      <c r="J75" s="4">
        <f t="shared" si="5"/>
        <v>100</v>
      </c>
      <c r="K75" s="4">
        <f t="shared" si="6"/>
        <v>26.462108775573441</v>
      </c>
      <c r="L75" s="4">
        <f t="shared" si="7"/>
        <v>5072.6506649575249</v>
      </c>
      <c r="M75" s="4">
        <f t="shared" si="8"/>
        <v>0</v>
      </c>
      <c r="N75" s="4">
        <f t="shared" si="9"/>
        <v>0</v>
      </c>
      <c r="O75" s="4">
        <f t="shared" si="10"/>
        <v>0</v>
      </c>
    </row>
    <row r="76" spans="1:15" x14ac:dyDescent="0.2">
      <c r="A76" s="2">
        <v>46</v>
      </c>
      <c r="B76" s="4">
        <f t="shared" si="0"/>
        <v>1153.4918938212334</v>
      </c>
      <c r="C76" s="4">
        <f t="shared" si="1"/>
        <v>700.90389445647918</v>
      </c>
      <c r="D76" s="4">
        <f>IF($A76&gt;$D$21,"",SUM(C$31:C76))</f>
        <v>33855.964453046297</v>
      </c>
      <c r="E76" s="4">
        <f t="shared" si="2"/>
        <v>452.58799936475418</v>
      </c>
      <c r="F76" s="4">
        <f>IF($A76&gt;$D$21,"",SUM(E$31:E76))</f>
        <v>19204.662662730443</v>
      </c>
      <c r="G76" s="4">
        <f t="shared" si="3"/>
        <v>191795.33733726954</v>
      </c>
      <c r="H76" s="4">
        <f t="shared" si="4"/>
        <v>17.793646915147974</v>
      </c>
      <c r="I76" s="4"/>
      <c r="J76" s="4">
        <f t="shared" si="5"/>
        <v>100</v>
      </c>
      <c r="K76" s="4">
        <f t="shared" si="6"/>
        <v>27.138681057522756</v>
      </c>
      <c r="L76" s="4">
        <f t="shared" si="7"/>
        <v>5199.7893460150481</v>
      </c>
      <c r="M76" s="4">
        <f t="shared" si="8"/>
        <v>0</v>
      </c>
      <c r="N76" s="4">
        <f t="shared" si="9"/>
        <v>0</v>
      </c>
      <c r="O76" s="4">
        <f t="shared" si="10"/>
        <v>0</v>
      </c>
    </row>
    <row r="77" spans="1:15" x14ac:dyDescent="0.2">
      <c r="A77" s="2">
        <v>47</v>
      </c>
      <c r="B77" s="4">
        <f t="shared" si="0"/>
        <v>1153.4918938212334</v>
      </c>
      <c r="C77" s="4">
        <f t="shared" si="1"/>
        <v>699.25383404212846</v>
      </c>
      <c r="D77" s="4">
        <f>IF($A77&gt;$D$21,"",SUM(C$31:C77))</f>
        <v>34555.218287088428</v>
      </c>
      <c r="E77" s="4">
        <f t="shared" si="2"/>
        <v>454.2380597791049</v>
      </c>
      <c r="F77" s="4">
        <f>IF($A77&gt;$D$21,"",SUM(E$31:E77))</f>
        <v>19658.900722509548</v>
      </c>
      <c r="G77" s="4">
        <f t="shared" si="3"/>
        <v>191341.09927749043</v>
      </c>
      <c r="H77" s="4">
        <f t="shared" si="4"/>
        <v>18.223102919526127</v>
      </c>
      <c r="I77" s="4"/>
      <c r="J77" s="4">
        <f t="shared" si="5"/>
        <v>100</v>
      </c>
      <c r="K77" s="4">
        <f t="shared" si="6"/>
        <v>27.818873001180506</v>
      </c>
      <c r="L77" s="4">
        <f t="shared" si="7"/>
        <v>5327.6082190162288</v>
      </c>
      <c r="M77" s="4">
        <f t="shared" si="8"/>
        <v>0</v>
      </c>
      <c r="N77" s="4">
        <f t="shared" si="9"/>
        <v>0</v>
      </c>
      <c r="O77" s="4">
        <f t="shared" si="10"/>
        <v>0</v>
      </c>
    </row>
    <row r="78" spans="1:15" x14ac:dyDescent="0.2">
      <c r="A78" s="2">
        <v>48</v>
      </c>
      <c r="B78" s="4">
        <f t="shared" si="0"/>
        <v>1153.4918938212334</v>
      </c>
      <c r="C78" s="4">
        <f t="shared" si="1"/>
        <v>697.59775778251708</v>
      </c>
      <c r="D78" s="4">
        <f>IF($A78&gt;$D$21,"",SUM(C$31:C78))</f>
        <v>35252.816044870946</v>
      </c>
      <c r="E78" s="4">
        <f t="shared" si="2"/>
        <v>455.89413603871628</v>
      </c>
      <c r="F78" s="4">
        <f>IF($A78&gt;$D$21,"",SUM(E$31:E78))</f>
        <v>20114.794858548266</v>
      </c>
      <c r="G78" s="4">
        <f t="shared" si="3"/>
        <v>190885.2051414517</v>
      </c>
      <c r="H78" s="4">
        <f t="shared" si="4"/>
        <v>18.654124648920288</v>
      </c>
      <c r="I78" s="4"/>
      <c r="J78" s="4">
        <f t="shared" si="5"/>
        <v>100</v>
      </c>
      <c r="K78" s="4">
        <f t="shared" si="6"/>
        <v>28.502703971736821</v>
      </c>
      <c r="L78" s="4">
        <f t="shared" si="7"/>
        <v>5456.1109229879658</v>
      </c>
      <c r="M78" s="4">
        <f t="shared" si="8"/>
        <v>0</v>
      </c>
      <c r="N78" s="4">
        <f t="shared" si="9"/>
        <v>0</v>
      </c>
      <c r="O78" s="4">
        <f t="shared" si="10"/>
        <v>0</v>
      </c>
    </row>
    <row r="79" spans="1:15" x14ac:dyDescent="0.2">
      <c r="A79" s="2">
        <v>49</v>
      </c>
      <c r="B79" s="4">
        <f t="shared" si="0"/>
        <v>1153.4918938212334</v>
      </c>
      <c r="C79" s="4">
        <f t="shared" si="1"/>
        <v>695.93564374487596</v>
      </c>
      <c r="D79" s="4">
        <f>IF($A79&gt;$D$21,"",SUM(C$31:C79))</f>
        <v>35948.751688615819</v>
      </c>
      <c r="E79" s="4">
        <f t="shared" si="2"/>
        <v>457.5562500763574</v>
      </c>
      <c r="F79" s="4">
        <f>IF($A79&gt;$D$21,"",SUM(E$31:E79))</f>
        <v>20572.351108624625</v>
      </c>
      <c r="G79" s="4">
        <f t="shared" si="3"/>
        <v>190427.64889137534</v>
      </c>
      <c r="H79" s="4">
        <f t="shared" si="4"/>
        <v>19.086717811702783</v>
      </c>
      <c r="I79" s="4"/>
      <c r="J79" s="4">
        <f t="shared" si="5"/>
        <v>100</v>
      </c>
      <c r="K79" s="4">
        <f t="shared" si="6"/>
        <v>29.190193437985616</v>
      </c>
      <c r="L79" s="4">
        <f t="shared" si="7"/>
        <v>5585.3011164259515</v>
      </c>
      <c r="M79" s="4">
        <f t="shared" si="8"/>
        <v>0</v>
      </c>
      <c r="N79" s="4">
        <f t="shared" si="9"/>
        <v>0</v>
      </c>
      <c r="O79" s="4">
        <f t="shared" si="10"/>
        <v>0</v>
      </c>
    </row>
    <row r="80" spans="1:15" x14ac:dyDescent="0.2">
      <c r="A80" s="2">
        <v>50</v>
      </c>
      <c r="B80" s="4">
        <f t="shared" si="0"/>
        <v>1153.4918938212334</v>
      </c>
      <c r="C80" s="4">
        <f t="shared" si="1"/>
        <v>694.26746991647258</v>
      </c>
      <c r="D80" s="4">
        <f>IF($A80&gt;$D$21,"",SUM(C$31:C80))</f>
        <v>36643.01915853229</v>
      </c>
      <c r="E80" s="4">
        <f t="shared" si="2"/>
        <v>459.22442390476078</v>
      </c>
      <c r="F80" s="4">
        <f>IF($A80&gt;$D$21,"",SUM(E$31:E80))</f>
        <v>21031.575532529387</v>
      </c>
      <c r="G80" s="4">
        <f t="shared" si="3"/>
        <v>189968.42446747058</v>
      </c>
      <c r="H80" s="4">
        <f t="shared" si="4"/>
        <v>19.520888137058023</v>
      </c>
      <c r="I80" s="4"/>
      <c r="J80" s="4">
        <f t="shared" si="5"/>
        <v>100</v>
      </c>
      <c r="K80" s="4">
        <f t="shared" si="6"/>
        <v>29.881360972878838</v>
      </c>
      <c r="L80" s="4">
        <f t="shared" si="7"/>
        <v>5715.1824773988301</v>
      </c>
      <c r="M80" s="4">
        <f t="shared" si="8"/>
        <v>0</v>
      </c>
      <c r="N80" s="4">
        <f t="shared" si="9"/>
        <v>0</v>
      </c>
      <c r="O80" s="4">
        <f t="shared" si="10"/>
        <v>0</v>
      </c>
    </row>
    <row r="81" spans="1:15" x14ac:dyDescent="0.2">
      <c r="A81" s="2">
        <v>51</v>
      </c>
      <c r="B81" s="4">
        <f t="shared" si="0"/>
        <v>1153.4918938212334</v>
      </c>
      <c r="C81" s="4">
        <f t="shared" si="1"/>
        <v>692.59321420431979</v>
      </c>
      <c r="D81" s="4">
        <f>IF($A81&gt;$D$21,"",SUM(C$31:C81))</f>
        <v>37335.612372736607</v>
      </c>
      <c r="E81" s="4">
        <f t="shared" si="2"/>
        <v>460.89867961691357</v>
      </c>
      <c r="F81" s="4">
        <f>IF($A81&gt;$D$21,"",SUM(E$31:E81))</f>
        <v>21492.474212146299</v>
      </c>
      <c r="G81" s="4">
        <f t="shared" si="3"/>
        <v>189507.52578785366</v>
      </c>
      <c r="H81" s="4">
        <f t="shared" si="4"/>
        <v>19.956641375057529</v>
      </c>
      <c r="I81" s="4"/>
      <c r="J81" s="4">
        <f t="shared" si="5"/>
        <v>100</v>
      </c>
      <c r="K81" s="4">
        <f t="shared" si="6"/>
        <v>30.576226254083739</v>
      </c>
      <c r="L81" s="4">
        <f t="shared" si="7"/>
        <v>5845.7587036529139</v>
      </c>
      <c r="M81" s="4">
        <f t="shared" si="8"/>
        <v>0</v>
      </c>
      <c r="N81" s="4">
        <f t="shared" si="9"/>
        <v>0</v>
      </c>
      <c r="O81" s="4">
        <f t="shared" si="10"/>
        <v>0</v>
      </c>
    </row>
    <row r="82" spans="1:15" x14ac:dyDescent="0.2">
      <c r="A82" s="2">
        <v>52</v>
      </c>
      <c r="B82" s="4">
        <f t="shared" si="0"/>
        <v>1153.4918938212334</v>
      </c>
      <c r="C82" s="4">
        <f t="shared" si="1"/>
        <v>690.91285443488312</v>
      </c>
      <c r="D82" s="4">
        <f>IF($A82&gt;$D$21,"",SUM(C$31:C82))</f>
        <v>38026.525227171493</v>
      </c>
      <c r="E82" s="4">
        <f t="shared" si="2"/>
        <v>462.57903938635025</v>
      </c>
      <c r="F82" s="4">
        <f>IF($A82&gt;$D$21,"",SUM(E$31:E82))</f>
        <v>21955.053251532649</v>
      </c>
      <c r="G82" s="4">
        <f t="shared" si="3"/>
        <v>189044.94674846731</v>
      </c>
      <c r="H82" s="4">
        <f t="shared" si="4"/>
        <v>20.393983296737474</v>
      </c>
      <c r="I82" s="4"/>
      <c r="J82" s="4">
        <f t="shared" si="5"/>
        <v>100</v>
      </c>
      <c r="K82" s="4">
        <f t="shared" si="6"/>
        <v>31.274809064543089</v>
      </c>
      <c r="L82" s="4">
        <f t="shared" si="7"/>
        <v>5977.0335127174567</v>
      </c>
      <c r="M82" s="4">
        <f t="shared" si="8"/>
        <v>0</v>
      </c>
      <c r="N82" s="4">
        <f t="shared" si="9"/>
        <v>0</v>
      </c>
      <c r="O82" s="4">
        <f t="shared" si="10"/>
        <v>0</v>
      </c>
    </row>
    <row r="83" spans="1:15" x14ac:dyDescent="0.2">
      <c r="A83" s="2">
        <v>53</v>
      </c>
      <c r="B83" s="4">
        <f t="shared" si="0"/>
        <v>1153.4918938212334</v>
      </c>
      <c r="C83" s="4">
        <f t="shared" si="1"/>
        <v>689.22636835378694</v>
      </c>
      <c r="D83" s="4">
        <f>IF($A83&gt;$D$21,"",SUM(C$31:C83))</f>
        <v>38715.751595525282</v>
      </c>
      <c r="E83" s="4">
        <f t="shared" si="2"/>
        <v>464.26552546744642</v>
      </c>
      <c r="F83" s="4">
        <f>IF($A83&gt;$D$21,"",SUM(E$31:E83))</f>
        <v>22419.318777000095</v>
      </c>
      <c r="G83" s="4">
        <f t="shared" si="3"/>
        <v>188580.68122299988</v>
      </c>
      <c r="H83" s="4">
        <f t="shared" si="4"/>
        <v>20.832919694173825</v>
      </c>
      <c r="I83" s="4"/>
      <c r="J83" s="4">
        <f t="shared" si="5"/>
        <v>100</v>
      </c>
      <c r="K83" s="4">
        <f t="shared" si="6"/>
        <v>31.977129293038391</v>
      </c>
      <c r="L83" s="4">
        <f t="shared" si="7"/>
        <v>6109.0106420104948</v>
      </c>
      <c r="M83" s="4">
        <f t="shared" si="8"/>
        <v>0</v>
      </c>
      <c r="N83" s="4">
        <f t="shared" si="9"/>
        <v>0</v>
      </c>
      <c r="O83" s="4">
        <f t="shared" si="10"/>
        <v>0</v>
      </c>
    </row>
    <row r="84" spans="1:15" x14ac:dyDescent="0.2">
      <c r="A84" s="2">
        <v>54</v>
      </c>
      <c r="B84" s="4">
        <f t="shared" si="0"/>
        <v>1153.4918938212334</v>
      </c>
      <c r="C84" s="4">
        <f t="shared" si="1"/>
        <v>687.53373362552031</v>
      </c>
      <c r="D84" s="4">
        <f>IF($A84&gt;$D$21,"",SUM(C$31:C84))</f>
        <v>39403.2853291508</v>
      </c>
      <c r="E84" s="4">
        <f t="shared" si="2"/>
        <v>465.95816019571305</v>
      </c>
      <c r="F84" s="4">
        <f>IF($A84&gt;$D$21,"",SUM(E$31:E84))</f>
        <v>22885.276937195809</v>
      </c>
      <c r="G84" s="4">
        <f t="shared" si="3"/>
        <v>188114.72306280417</v>
      </c>
      <c r="H84" s="4">
        <f t="shared" si="4"/>
        <v>21.273456380558514</v>
      </c>
      <c r="I84" s="4"/>
      <c r="J84" s="4">
        <f t="shared" si="5"/>
        <v>100</v>
      </c>
      <c r="K84" s="4">
        <f t="shared" si="6"/>
        <v>32.683206934756143</v>
      </c>
      <c r="L84" s="4">
        <f t="shared" si="7"/>
        <v>6241.6938489452514</v>
      </c>
      <c r="M84" s="4">
        <f t="shared" si="8"/>
        <v>0</v>
      </c>
      <c r="N84" s="4">
        <f t="shared" si="9"/>
        <v>0</v>
      </c>
      <c r="O84" s="4">
        <f t="shared" si="10"/>
        <v>0</v>
      </c>
    </row>
    <row r="85" spans="1:15" x14ac:dyDescent="0.2">
      <c r="A85" s="2">
        <v>55</v>
      </c>
      <c r="B85" s="4">
        <f t="shared" si="0"/>
        <v>1153.4918938212334</v>
      </c>
      <c r="C85" s="4">
        <f t="shared" si="1"/>
        <v>685.83492783314011</v>
      </c>
      <c r="D85" s="4">
        <f>IF($A85&gt;$D$21,"",SUM(C$31:C85))</f>
        <v>40089.120256983937</v>
      </c>
      <c r="E85" s="4">
        <f t="shared" si="2"/>
        <v>467.65696598809325</v>
      </c>
      <c r="F85" s="4">
        <f>IF($A85&gt;$D$21,"",SUM(E$31:E85))</f>
        <v>23352.933903183901</v>
      </c>
      <c r="G85" s="4">
        <f t="shared" si="3"/>
        <v>187647.06609681607</v>
      </c>
      <c r="H85" s="4">
        <f t="shared" si="4"/>
        <v>21.715599190279363</v>
      </c>
      <c r="I85" s="4"/>
      <c r="J85" s="4">
        <f t="shared" si="5"/>
        <v>100</v>
      </c>
      <c r="K85" s="4">
        <f t="shared" si="6"/>
        <v>33.393062091857097</v>
      </c>
      <c r="L85" s="4">
        <f t="shared" si="7"/>
        <v>6375.0869110371086</v>
      </c>
      <c r="M85" s="4">
        <f t="shared" si="8"/>
        <v>0</v>
      </c>
      <c r="N85" s="4">
        <f t="shared" si="9"/>
        <v>0</v>
      </c>
      <c r="O85" s="4">
        <f t="shared" si="10"/>
        <v>0</v>
      </c>
    </row>
    <row r="86" spans="1:15" x14ac:dyDescent="0.2">
      <c r="A86" s="2">
        <v>56</v>
      </c>
      <c r="B86" s="4">
        <f t="shared" si="0"/>
        <v>1153.4918938212334</v>
      </c>
      <c r="C86" s="4">
        <f t="shared" si="1"/>
        <v>684.12992847797523</v>
      </c>
      <c r="D86" s="4">
        <f>IF($A86&gt;$D$21,"",SUM(C$31:C86))</f>
        <v>40773.250185461911</v>
      </c>
      <c r="E86" s="4">
        <f t="shared" si="2"/>
        <v>469.36196534325813</v>
      </c>
      <c r="F86" s="4">
        <f>IF($A86&gt;$D$21,"",SUM(E$31:E86))</f>
        <v>23822.295868527159</v>
      </c>
      <c r="G86" s="4">
        <f t="shared" si="3"/>
        <v>187177.7041314728</v>
      </c>
      <c r="H86" s="4">
        <f t="shared" si="4"/>
        <v>22.159353978993749</v>
      </c>
      <c r="I86" s="4"/>
      <c r="J86" s="4">
        <f t="shared" si="5"/>
        <v>100</v>
      </c>
      <c r="K86" s="4">
        <f t="shared" si="6"/>
        <v>34.106714974048529</v>
      </c>
      <c r="L86" s="4">
        <f t="shared" si="7"/>
        <v>6509.193626011157</v>
      </c>
      <c r="M86" s="4">
        <f t="shared" si="8"/>
        <v>0</v>
      </c>
      <c r="N86" s="4">
        <f t="shared" si="9"/>
        <v>0</v>
      </c>
      <c r="O86" s="4">
        <f t="shared" si="10"/>
        <v>0</v>
      </c>
    </row>
    <row r="87" spans="1:15" x14ac:dyDescent="0.2">
      <c r="A87" s="2">
        <v>57</v>
      </c>
      <c r="B87" s="4">
        <f t="shared" si="0"/>
        <v>1153.4918938212334</v>
      </c>
      <c r="C87" s="4">
        <f t="shared" si="1"/>
        <v>682.41871297932789</v>
      </c>
      <c r="D87" s="4">
        <f>IF($A87&gt;$D$21,"",SUM(C$31:C87))</f>
        <v>41455.668898441239</v>
      </c>
      <c r="E87" s="4">
        <f t="shared" si="2"/>
        <v>471.07318084190547</v>
      </c>
      <c r="F87" s="4">
        <f>IF($A87&gt;$D$21,"",SUM(E$31:E87))</f>
        <v>24293.369049369063</v>
      </c>
      <c r="G87" s="4">
        <f t="shared" si="3"/>
        <v>186706.6309506309</v>
      </c>
      <c r="H87" s="4">
        <f t="shared" si="4"/>
        <v>22.604726623709098</v>
      </c>
      <c r="I87" s="4"/>
      <c r="J87" s="4">
        <f t="shared" si="5"/>
        <v>100</v>
      </c>
      <c r="K87" s="4">
        <f t="shared" si="6"/>
        <v>34.824185899159687</v>
      </c>
      <c r="L87" s="4">
        <f t="shared" si="7"/>
        <v>6644.0178119103166</v>
      </c>
      <c r="M87" s="4">
        <f t="shared" si="8"/>
        <v>0</v>
      </c>
      <c r="N87" s="4">
        <f t="shared" si="9"/>
        <v>0</v>
      </c>
      <c r="O87" s="4">
        <f t="shared" si="10"/>
        <v>0</v>
      </c>
    </row>
    <row r="88" spans="1:15" x14ac:dyDescent="0.2">
      <c r="A88" s="2">
        <v>58</v>
      </c>
      <c r="B88" s="4">
        <f t="shared" si="0"/>
        <v>1153.4918938212334</v>
      </c>
      <c r="C88" s="4">
        <f t="shared" si="1"/>
        <v>680.70125867417505</v>
      </c>
      <c r="D88" s="4">
        <f>IF($A88&gt;$D$21,"",SUM(C$31:C88))</f>
        <v>42136.370157115416</v>
      </c>
      <c r="E88" s="4">
        <f t="shared" si="2"/>
        <v>472.79063514705831</v>
      </c>
      <c r="F88" s="4">
        <f>IF($A88&gt;$D$21,"",SUM(E$31:E88))</f>
        <v>24766.159684516122</v>
      </c>
      <c r="G88" s="4">
        <f t="shared" si="3"/>
        <v>186233.84031548386</v>
      </c>
      <c r="H88" s="4">
        <f t="shared" si="4"/>
        <v>23.051723022858027</v>
      </c>
      <c r="I88" s="4"/>
      <c r="J88" s="4">
        <f t="shared" si="5"/>
        <v>100</v>
      </c>
      <c r="K88" s="4">
        <f t="shared" si="6"/>
        <v>35.545495293720194</v>
      </c>
      <c r="L88" s="4">
        <f t="shared" si="7"/>
        <v>6779.5633072040364</v>
      </c>
      <c r="M88" s="4">
        <f t="shared" si="8"/>
        <v>0</v>
      </c>
      <c r="N88" s="4">
        <f t="shared" si="9"/>
        <v>0</v>
      </c>
      <c r="O88" s="4">
        <f t="shared" si="10"/>
        <v>0</v>
      </c>
    </row>
    <row r="89" spans="1:15" x14ac:dyDescent="0.2">
      <c r="A89" s="2">
        <v>59</v>
      </c>
      <c r="B89" s="4">
        <f t="shared" si="0"/>
        <v>1153.4918938212334</v>
      </c>
      <c r="C89" s="4">
        <f t="shared" si="1"/>
        <v>678.97754281686821</v>
      </c>
      <c r="D89" s="4">
        <f>IF($A89&gt;$D$21,"",SUM(C$31:C89))</f>
        <v>42815.347699932281</v>
      </c>
      <c r="E89" s="4">
        <f t="shared" si="2"/>
        <v>474.51435100436515</v>
      </c>
      <c r="F89" s="4">
        <f>IF($A89&gt;$D$21,"",SUM(E$31:E89))</f>
        <v>25240.674035520486</v>
      </c>
      <c r="G89" s="4">
        <f t="shared" si="3"/>
        <v>185759.3259644795</v>
      </c>
      <c r="H89" s="4">
        <f t="shared" si="4"/>
        <v>23.500349096378727</v>
      </c>
      <c r="I89" s="4"/>
      <c r="J89" s="4">
        <f t="shared" si="5"/>
        <v>100</v>
      </c>
      <c r="K89" s="4">
        <f t="shared" si="6"/>
        <v>36.270663693541593</v>
      </c>
      <c r="L89" s="4">
        <f t="shared" si="7"/>
        <v>6915.8339708975782</v>
      </c>
      <c r="M89" s="4">
        <f t="shared" si="8"/>
        <v>0</v>
      </c>
      <c r="N89" s="4">
        <f t="shared" si="9"/>
        <v>0</v>
      </c>
      <c r="O89" s="4">
        <f t="shared" si="10"/>
        <v>0</v>
      </c>
    </row>
    <row r="90" spans="1:15" x14ac:dyDescent="0.2">
      <c r="A90" s="2">
        <v>60</v>
      </c>
      <c r="B90" s="4">
        <f t="shared" si="0"/>
        <v>1153.4918938212334</v>
      </c>
      <c r="C90" s="4">
        <f t="shared" si="1"/>
        <v>677.24754257883149</v>
      </c>
      <c r="D90" s="4">
        <f>IF($A90&gt;$D$21,"",SUM(C$31:C90))</f>
        <v>43492.59524251111</v>
      </c>
      <c r="E90" s="4">
        <f t="shared" si="2"/>
        <v>476.24435124240188</v>
      </c>
      <c r="F90" s="4">
        <f>IF($A90&gt;$D$21,"",SUM(E$31:E90))</f>
        <v>25716.918386762889</v>
      </c>
      <c r="G90" s="4">
        <f t="shared" si="3"/>
        <v>185283.0816132371</v>
      </c>
      <c r="H90" s="4">
        <f t="shared" si="4"/>
        <v>23.950610785792605</v>
      </c>
      <c r="I90" s="4"/>
      <c r="J90" s="4">
        <f t="shared" si="5"/>
        <v>100</v>
      </c>
      <c r="K90" s="4">
        <f t="shared" si="6"/>
        <v>36.99971174430204</v>
      </c>
      <c r="L90" s="4">
        <f t="shared" si="7"/>
        <v>7052.8336826418799</v>
      </c>
      <c r="M90" s="4">
        <f t="shared" si="8"/>
        <v>0</v>
      </c>
      <c r="N90" s="4">
        <f t="shared" si="9"/>
        <v>0</v>
      </c>
      <c r="O90" s="4">
        <f t="shared" si="10"/>
        <v>0</v>
      </c>
    </row>
    <row r="91" spans="1:15" x14ac:dyDescent="0.2">
      <c r="A91" s="2">
        <v>61</v>
      </c>
      <c r="B91" s="4">
        <f t="shared" si="0"/>
        <v>1153.4918938212334</v>
      </c>
      <c r="C91" s="4">
        <f t="shared" si="1"/>
        <v>675.51123504826023</v>
      </c>
      <c r="D91" s="4">
        <f>IF($A91&gt;$D$21,"",SUM(C$31:C91))</f>
        <v>44168.10647755937</v>
      </c>
      <c r="E91" s="4">
        <f t="shared" si="2"/>
        <v>477.98065877297313</v>
      </c>
      <c r="F91" s="4">
        <f>IF($A91&gt;$D$21,"",SUM(E$31:E91))</f>
        <v>26194.899045535862</v>
      </c>
      <c r="G91" s="4">
        <f t="shared" si="3"/>
        <v>184805.10095446411</v>
      </c>
      <c r="H91" s="4">
        <f t="shared" si="4"/>
        <v>24.402514054282278</v>
      </c>
      <c r="I91" s="4"/>
      <c r="J91" s="4">
        <f t="shared" si="5"/>
        <v>100</v>
      </c>
      <c r="K91" s="4">
        <f t="shared" si="6"/>
        <v>37.732660202134056</v>
      </c>
      <c r="L91" s="4">
        <f t="shared" si="7"/>
        <v>7190.5663428440139</v>
      </c>
      <c r="M91" s="4">
        <f t="shared" si="8"/>
        <v>0</v>
      </c>
      <c r="N91" s="4">
        <f t="shared" si="9"/>
        <v>0</v>
      </c>
      <c r="O91" s="4">
        <f t="shared" si="10"/>
        <v>0</v>
      </c>
    </row>
    <row r="92" spans="1:15" x14ac:dyDescent="0.2">
      <c r="A92" s="2">
        <v>62</v>
      </c>
      <c r="B92" s="4">
        <f t="shared" si="0"/>
        <v>1153.4918938212334</v>
      </c>
      <c r="C92" s="4">
        <f t="shared" si="1"/>
        <v>673.76859722981703</v>
      </c>
      <c r="D92" s="4">
        <f>IF($A92&gt;$D$21,"",SUM(C$31:C92))</f>
        <v>44841.87507478919</v>
      </c>
      <c r="E92" s="4">
        <f t="shared" si="2"/>
        <v>479.72329659141633</v>
      </c>
      <c r="F92" s="4">
        <f>IF($A92&gt;$D$21,"",SUM(E$31:E92))</f>
        <v>26674.622342127277</v>
      </c>
      <c r="G92" s="4">
        <f t="shared" si="3"/>
        <v>184325.37765787268</v>
      </c>
      <c r="H92" s="4">
        <f t="shared" si="4"/>
        <v>24.85606488677206</v>
      </c>
      <c r="I92" s="4"/>
      <c r="J92" s="4">
        <f t="shared" si="5"/>
        <v>100</v>
      </c>
      <c r="K92" s="4">
        <f t="shared" si="6"/>
        <v>38.469529934215473</v>
      </c>
      <c r="L92" s="4">
        <f t="shared" si="7"/>
        <v>7329.0358727782295</v>
      </c>
      <c r="M92" s="4">
        <f t="shared" si="8"/>
        <v>0</v>
      </c>
      <c r="N92" s="4">
        <f t="shared" si="9"/>
        <v>0</v>
      </c>
      <c r="O92" s="4">
        <f t="shared" si="10"/>
        <v>0</v>
      </c>
    </row>
    <row r="93" spans="1:15" x14ac:dyDescent="0.2">
      <c r="A93" s="2">
        <v>63</v>
      </c>
      <c r="B93" s="4">
        <f t="shared" si="0"/>
        <v>1153.4918938212334</v>
      </c>
      <c r="C93" s="4">
        <f t="shared" si="1"/>
        <v>672.01960604432747</v>
      </c>
      <c r="D93" s="4">
        <f>IF($A93&gt;$D$21,"",SUM(C$31:C93))</f>
        <v>45513.894680833517</v>
      </c>
      <c r="E93" s="4">
        <f t="shared" si="2"/>
        <v>481.47228777690589</v>
      </c>
      <c r="F93" s="4">
        <f>IF($A93&gt;$D$21,"",SUM(E$31:E93))</f>
        <v>27156.094629904183</v>
      </c>
      <c r="G93" s="4">
        <f t="shared" si="3"/>
        <v>183843.90537009577</v>
      </c>
      <c r="H93" s="4">
        <f t="shared" si="4"/>
        <v>25.311269290005271</v>
      </c>
      <c r="I93" s="4"/>
      <c r="J93" s="4">
        <f t="shared" si="5"/>
        <v>100</v>
      </c>
      <c r="K93" s="4">
        <f t="shared" si="6"/>
        <v>39.210341919363529</v>
      </c>
      <c r="L93" s="4">
        <f t="shared" si="7"/>
        <v>7468.2462146975931</v>
      </c>
      <c r="M93" s="4">
        <f t="shared" si="8"/>
        <v>0</v>
      </c>
      <c r="N93" s="4">
        <f t="shared" si="9"/>
        <v>0</v>
      </c>
      <c r="O93" s="4">
        <f t="shared" si="10"/>
        <v>0</v>
      </c>
    </row>
    <row r="94" spans="1:15" x14ac:dyDescent="0.2">
      <c r="A94" s="2">
        <v>64</v>
      </c>
      <c r="B94" s="4">
        <f t="shared" si="0"/>
        <v>1153.4918938212334</v>
      </c>
      <c r="C94" s="4">
        <f t="shared" si="1"/>
        <v>670.26423832847411</v>
      </c>
      <c r="D94" s="4">
        <f>IF($A94&gt;$D$21,"",SUM(C$31:C94))</f>
        <v>46184.158919161993</v>
      </c>
      <c r="E94" s="4">
        <f t="shared" si="2"/>
        <v>483.22765549275925</v>
      </c>
      <c r="F94" s="4">
        <f>IF($A94&gt;$D$21,"",SUM(E$31:E94))</f>
        <v>27639.322285396942</v>
      </c>
      <c r="G94" s="4">
        <f t="shared" si="3"/>
        <v>183360.67771460302</v>
      </c>
      <c r="H94" s="4">
        <f t="shared" si="4"/>
        <v>25.768133292625066</v>
      </c>
      <c r="I94" s="4"/>
      <c r="J94" s="4">
        <f t="shared" si="5"/>
        <v>100</v>
      </c>
      <c r="K94" s="4">
        <f t="shared" si="6"/>
        <v>39.955117248632121</v>
      </c>
      <c r="L94" s="4">
        <f t="shared" si="7"/>
        <v>7608.2013319462249</v>
      </c>
      <c r="M94" s="4">
        <f t="shared" si="8"/>
        <v>0</v>
      </c>
      <c r="N94" s="4">
        <f t="shared" si="9"/>
        <v>0</v>
      </c>
      <c r="O94" s="4">
        <f t="shared" si="10"/>
        <v>0</v>
      </c>
    </row>
    <row r="95" spans="1:15" x14ac:dyDescent="0.2">
      <c r="A95" s="2">
        <v>65</v>
      </c>
      <c r="B95" s="4">
        <f t="shared" ref="B95:B158" si="11">IF(A95&lt;$D$21,$D$20,IF(A95&gt;$D$21,"",(1+$D$14/12)*G94))</f>
        <v>1153.4918938212334</v>
      </c>
      <c r="C95" s="4">
        <f t="shared" ref="C95:C158" si="12">IF(A95&gt;$D$21,"",$D$14/12*G94)</f>
        <v>668.50247083449017</v>
      </c>
      <c r="D95" s="4">
        <f>IF($A95&gt;$D$21,"",SUM(C$31:C95))</f>
        <v>46852.661389996487</v>
      </c>
      <c r="E95" s="4">
        <f t="shared" ref="E95:E158" si="13">IF($A95&gt;$D$21,"",B95-C95)</f>
        <v>484.98942298674319</v>
      </c>
      <c r="F95" s="4">
        <f>IF($A95&gt;$D$21,"",SUM(E$31:E95))</f>
        <v>28124.311708383684</v>
      </c>
      <c r="G95" s="4">
        <f t="shared" ref="G95:G158" si="14">IF(A95&gt;$D$21,"",G94-E95)</f>
        <v>182875.68829161627</v>
      </c>
      <c r="H95" s="4">
        <f t="shared" ref="H95:H158" si="15">IF(A95&gt;12*$D$15,"",-IPMT($D$14/12,A95,$D$15*12,$D$13)-IF(A95&gt;$D$21,0,C95))</f>
        <v>26.226662945254247</v>
      </c>
      <c r="I95" s="4"/>
      <c r="J95" s="4">
        <f t="shared" ref="J95:J158" si="16">IF(A95&gt;$D$15*12,$D$20,$D$16)</f>
        <v>100</v>
      </c>
      <c r="K95" s="4">
        <f t="shared" ref="K95:K158" si="17">$L$14/12*L94</f>
        <v>40.7038771259123</v>
      </c>
      <c r="L95" s="4">
        <f t="shared" ref="L95:L158" si="18">K95+J95+L94</f>
        <v>7748.905209072137</v>
      </c>
      <c r="M95" s="4">
        <f t="shared" ref="M95:M158" si="19">IF(A95&lt;=$D$21,0,$D$20)</f>
        <v>0</v>
      </c>
      <c r="N95" s="4">
        <f t="shared" ref="N95:N158" si="20">$L$14/12*O94</f>
        <v>0</v>
      </c>
      <c r="O95" s="4">
        <f t="shared" ref="O95:O158" si="21">N95+M95+O94</f>
        <v>0</v>
      </c>
    </row>
    <row r="96" spans="1:15" x14ac:dyDescent="0.2">
      <c r="A96" s="2">
        <v>66</v>
      </c>
      <c r="B96" s="4">
        <f t="shared" si="11"/>
        <v>1153.4918938212334</v>
      </c>
      <c r="C96" s="4">
        <f t="shared" si="12"/>
        <v>666.73428022985092</v>
      </c>
      <c r="D96" s="4">
        <f>IF($A96&gt;$D$21,"",SUM(C$31:C96))</f>
        <v>47519.395670226339</v>
      </c>
      <c r="E96" s="4">
        <f t="shared" si="13"/>
        <v>486.75761359138244</v>
      </c>
      <c r="F96" s="4">
        <f>IF($A96&gt;$D$21,"",SUM(E$31:E96))</f>
        <v>28611.069321975068</v>
      </c>
      <c r="G96" s="4">
        <f t="shared" si="14"/>
        <v>182388.93067802489</v>
      </c>
      <c r="H96" s="4">
        <f t="shared" si="15"/>
        <v>26.686864320575637</v>
      </c>
      <c r="I96" s="4"/>
      <c r="J96" s="4">
        <f t="shared" si="16"/>
        <v>100</v>
      </c>
      <c r="K96" s="4">
        <f t="shared" si="17"/>
        <v>41.45664286853593</v>
      </c>
      <c r="L96" s="4">
        <f t="shared" si="18"/>
        <v>7890.3618519406728</v>
      </c>
      <c r="M96" s="4">
        <f t="shared" si="19"/>
        <v>0</v>
      </c>
      <c r="N96" s="4">
        <f t="shared" si="20"/>
        <v>0</v>
      </c>
      <c r="O96" s="4">
        <f t="shared" si="21"/>
        <v>0</v>
      </c>
    </row>
    <row r="97" spans="1:15" x14ac:dyDescent="0.2">
      <c r="A97" s="2">
        <v>67</v>
      </c>
      <c r="B97" s="4">
        <f t="shared" si="11"/>
        <v>1153.4918938212334</v>
      </c>
      <c r="C97" s="4">
        <f t="shared" si="12"/>
        <v>664.95964309696569</v>
      </c>
      <c r="D97" s="4">
        <f>IF($A97&gt;$D$21,"",SUM(C$31:C97))</f>
        <v>48184.355313323307</v>
      </c>
      <c r="E97" s="4">
        <f t="shared" si="13"/>
        <v>488.53225072426767</v>
      </c>
      <c r="F97" s="4">
        <f>IF($A97&gt;$D$21,"",SUM(E$31:E97))</f>
        <v>29099.601572699336</v>
      </c>
      <c r="G97" s="4">
        <f t="shared" si="14"/>
        <v>181900.39842730062</v>
      </c>
      <c r="H97" s="4">
        <f t="shared" si="15"/>
        <v>27.148743513410977</v>
      </c>
      <c r="I97" s="4"/>
      <c r="J97" s="4">
        <f t="shared" si="16"/>
        <v>100</v>
      </c>
      <c r="K97" s="4">
        <f t="shared" si="17"/>
        <v>42.213435907882598</v>
      </c>
      <c r="L97" s="4">
        <f t="shared" si="18"/>
        <v>8032.5752878485555</v>
      </c>
      <c r="M97" s="4">
        <f t="shared" si="19"/>
        <v>0</v>
      </c>
      <c r="N97" s="4">
        <f t="shared" si="20"/>
        <v>0</v>
      </c>
      <c r="O97" s="4">
        <f t="shared" si="21"/>
        <v>0</v>
      </c>
    </row>
    <row r="98" spans="1:15" x14ac:dyDescent="0.2">
      <c r="A98" s="2">
        <v>68</v>
      </c>
      <c r="B98" s="4">
        <f t="shared" si="11"/>
        <v>1153.4918938212334</v>
      </c>
      <c r="C98" s="4">
        <f t="shared" si="12"/>
        <v>663.17853593286679</v>
      </c>
      <c r="D98" s="4">
        <f>IF($A98&gt;$D$21,"",SUM(C$31:C98))</f>
        <v>48847.533849256171</v>
      </c>
      <c r="E98" s="4">
        <f t="shared" si="13"/>
        <v>490.31335788836657</v>
      </c>
      <c r="F98" s="4">
        <f>IF($A98&gt;$D$21,"",SUM(E$31:E98))</f>
        <v>29589.914930587704</v>
      </c>
      <c r="G98" s="4">
        <f t="shared" si="14"/>
        <v>181410.08506941225</v>
      </c>
      <c r="H98" s="4">
        <f t="shared" si="15"/>
        <v>27.612306640803695</v>
      </c>
      <c r="I98" s="4"/>
      <c r="J98" s="4">
        <f t="shared" si="16"/>
        <v>100</v>
      </c>
      <c r="K98" s="4">
        <f t="shared" si="17"/>
        <v>42.97427778998977</v>
      </c>
      <c r="L98" s="4">
        <f t="shared" si="18"/>
        <v>8175.5495656385456</v>
      </c>
      <c r="M98" s="4">
        <f t="shared" si="19"/>
        <v>0</v>
      </c>
      <c r="N98" s="4">
        <f t="shared" si="20"/>
        <v>0</v>
      </c>
      <c r="O98" s="4">
        <f t="shared" si="21"/>
        <v>0</v>
      </c>
    </row>
    <row r="99" spans="1:15" x14ac:dyDescent="0.2">
      <c r="A99" s="2">
        <v>69</v>
      </c>
      <c r="B99" s="4">
        <f t="shared" si="11"/>
        <v>1153.4918938212334</v>
      </c>
      <c r="C99" s="4">
        <f t="shared" si="12"/>
        <v>661.39093514889873</v>
      </c>
      <c r="D99" s="4">
        <f>IF($A99&gt;$D$21,"",SUM(C$31:C99))</f>
        <v>49508.92478440507</v>
      </c>
      <c r="E99" s="4">
        <f t="shared" si="13"/>
        <v>492.10095867233463</v>
      </c>
      <c r="F99" s="4">
        <f>IF($A99&gt;$D$21,"",SUM(E$31:E99))</f>
        <v>30082.015889260038</v>
      </c>
      <c r="G99" s="4">
        <f t="shared" si="14"/>
        <v>180917.98411073993</v>
      </c>
      <c r="H99" s="4">
        <f t="shared" si="15"/>
        <v>28.077559842098367</v>
      </c>
      <c r="I99" s="4"/>
      <c r="J99" s="4">
        <f t="shared" si="16"/>
        <v>100</v>
      </c>
      <c r="K99" s="4">
        <f t="shared" si="17"/>
        <v>43.739190176166218</v>
      </c>
      <c r="L99" s="4">
        <f t="shared" si="18"/>
        <v>8319.2887558147122</v>
      </c>
      <c r="M99" s="4">
        <f t="shared" si="19"/>
        <v>0</v>
      </c>
      <c r="N99" s="4">
        <f t="shared" si="20"/>
        <v>0</v>
      </c>
      <c r="O99" s="4">
        <f t="shared" si="21"/>
        <v>0</v>
      </c>
    </row>
    <row r="100" spans="1:15" x14ac:dyDescent="0.2">
      <c r="A100" s="2">
        <v>70</v>
      </c>
      <c r="B100" s="4">
        <f t="shared" si="11"/>
        <v>1153.4918938212334</v>
      </c>
      <c r="C100" s="4">
        <f t="shared" si="12"/>
        <v>659.5968170704059</v>
      </c>
      <c r="D100" s="4">
        <f>IF($A100&gt;$D$21,"",SUM(C$31:C100))</f>
        <v>50168.521601475477</v>
      </c>
      <c r="E100" s="4">
        <f t="shared" si="13"/>
        <v>493.89507675082746</v>
      </c>
      <c r="F100" s="4">
        <f>IF($A100&gt;$D$21,"",SUM(E$31:E100))</f>
        <v>30575.910966010866</v>
      </c>
      <c r="G100" s="4">
        <f t="shared" si="14"/>
        <v>180424.08903398909</v>
      </c>
      <c r="H100" s="4">
        <f t="shared" si="15"/>
        <v>28.544509279022463</v>
      </c>
      <c r="I100" s="4"/>
      <c r="J100" s="4">
        <f t="shared" si="16"/>
        <v>100</v>
      </c>
      <c r="K100" s="4">
        <f t="shared" si="17"/>
        <v>44.508194843608706</v>
      </c>
      <c r="L100" s="4">
        <f t="shared" si="18"/>
        <v>8463.7969506583213</v>
      </c>
      <c r="M100" s="4">
        <f t="shared" si="19"/>
        <v>0</v>
      </c>
      <c r="N100" s="4">
        <f t="shared" si="20"/>
        <v>0</v>
      </c>
      <c r="O100" s="4">
        <f t="shared" si="21"/>
        <v>0</v>
      </c>
    </row>
    <row r="101" spans="1:15" x14ac:dyDescent="0.2">
      <c r="A101" s="2">
        <v>71</v>
      </c>
      <c r="B101" s="4">
        <f t="shared" si="11"/>
        <v>1153.4918938212334</v>
      </c>
      <c r="C101" s="4">
        <f t="shared" si="12"/>
        <v>657.79615793641847</v>
      </c>
      <c r="D101" s="4">
        <f>IF($A101&gt;$D$21,"",SUM(C$31:C101))</f>
        <v>50826.317759411897</v>
      </c>
      <c r="E101" s="4">
        <f t="shared" si="13"/>
        <v>495.69573588481489</v>
      </c>
      <c r="F101" s="4">
        <f>IF($A101&gt;$D$21,"",SUM(E$31:E101))</f>
        <v>31071.606701895682</v>
      </c>
      <c r="G101" s="4">
        <f t="shared" si="14"/>
        <v>179928.39329810429</v>
      </c>
      <c r="H101" s="4">
        <f t="shared" si="15"/>
        <v>29.013161135768996</v>
      </c>
      <c r="I101" s="4"/>
      <c r="J101" s="4">
        <f t="shared" si="16"/>
        <v>100</v>
      </c>
      <c r="K101" s="4">
        <f t="shared" si="17"/>
        <v>45.281313686022017</v>
      </c>
      <c r="L101" s="4">
        <f t="shared" si="18"/>
        <v>8609.0782643443436</v>
      </c>
      <c r="M101" s="4">
        <f t="shared" si="19"/>
        <v>0</v>
      </c>
      <c r="N101" s="4">
        <f t="shared" si="20"/>
        <v>0</v>
      </c>
      <c r="O101" s="4">
        <f t="shared" si="21"/>
        <v>0</v>
      </c>
    </row>
    <row r="102" spans="1:15" x14ac:dyDescent="0.2">
      <c r="A102" s="2">
        <v>72</v>
      </c>
      <c r="B102" s="4">
        <f t="shared" si="11"/>
        <v>1153.4918938212334</v>
      </c>
      <c r="C102" s="4">
        <f t="shared" si="12"/>
        <v>655.98893389933846</v>
      </c>
      <c r="D102" s="4">
        <f>IF($A102&gt;$D$21,"",SUM(C$31:C102))</f>
        <v>51482.306693311235</v>
      </c>
      <c r="E102" s="4">
        <f t="shared" si="13"/>
        <v>497.5029599218949</v>
      </c>
      <c r="F102" s="4">
        <f>IF($A102&gt;$D$21,"",SUM(E$31:E102))</f>
        <v>31569.109661817576</v>
      </c>
      <c r="G102" s="4">
        <f t="shared" si="14"/>
        <v>179430.89033818239</v>
      </c>
      <c r="H102" s="4">
        <f t="shared" si="15"/>
        <v>29.483521619076555</v>
      </c>
      <c r="I102" s="4"/>
      <c r="J102" s="4">
        <f t="shared" si="16"/>
        <v>100</v>
      </c>
      <c r="K102" s="4">
        <f t="shared" si="17"/>
        <v>46.058568714242234</v>
      </c>
      <c r="L102" s="4">
        <f t="shared" si="18"/>
        <v>8755.1368330585865</v>
      </c>
      <c r="M102" s="4">
        <f t="shared" si="19"/>
        <v>0</v>
      </c>
      <c r="N102" s="4">
        <f t="shared" si="20"/>
        <v>0</v>
      </c>
      <c r="O102" s="4">
        <f t="shared" si="21"/>
        <v>0</v>
      </c>
    </row>
    <row r="103" spans="1:15" x14ac:dyDescent="0.2">
      <c r="A103" s="2">
        <v>73</v>
      </c>
      <c r="B103" s="4">
        <f t="shared" si="11"/>
        <v>1153.4918938212334</v>
      </c>
      <c r="C103" s="4">
        <f t="shared" si="12"/>
        <v>654.17512102462319</v>
      </c>
      <c r="D103" s="4">
        <f>IF($A103&gt;$D$21,"",SUM(C$31:C103))</f>
        <v>52136.481814335857</v>
      </c>
      <c r="E103" s="4">
        <f t="shared" si="13"/>
        <v>499.31677279661017</v>
      </c>
      <c r="F103" s="4">
        <f>IF($A103&gt;$D$21,"",SUM(E$31:E103))</f>
        <v>32068.426434614186</v>
      </c>
      <c r="G103" s="4">
        <f t="shared" si="14"/>
        <v>178931.57356538577</v>
      </c>
      <c r="H103" s="4">
        <f t="shared" si="15"/>
        <v>29.955596958312753</v>
      </c>
      <c r="I103" s="4"/>
      <c r="J103" s="4">
        <f t="shared" si="16"/>
        <v>100</v>
      </c>
      <c r="K103" s="4">
        <f t="shared" si="17"/>
        <v>46.839982056863434</v>
      </c>
      <c r="L103" s="4">
        <f t="shared" si="18"/>
        <v>8901.9768151154494</v>
      </c>
      <c r="M103" s="4">
        <f t="shared" si="19"/>
        <v>0</v>
      </c>
      <c r="N103" s="4">
        <f t="shared" si="20"/>
        <v>0</v>
      </c>
      <c r="O103" s="4">
        <f t="shared" si="21"/>
        <v>0</v>
      </c>
    </row>
    <row r="104" spans="1:15" x14ac:dyDescent="0.2">
      <c r="A104" s="2">
        <v>74</v>
      </c>
      <c r="B104" s="4">
        <f t="shared" si="11"/>
        <v>1153.4918938212334</v>
      </c>
      <c r="C104" s="4">
        <f t="shared" si="12"/>
        <v>652.35469529046884</v>
      </c>
      <c r="D104" s="4">
        <f>IF($A104&gt;$D$21,"",SUM(C$31:C104))</f>
        <v>52788.836509626322</v>
      </c>
      <c r="E104" s="4">
        <f t="shared" si="13"/>
        <v>501.13719853076452</v>
      </c>
      <c r="F104" s="4">
        <f>IF($A104&gt;$D$21,"",SUM(E$31:E104))</f>
        <v>32569.56363314495</v>
      </c>
      <c r="G104" s="4">
        <f t="shared" si="14"/>
        <v>178430.43636685499</v>
      </c>
      <c r="H104" s="4">
        <f t="shared" si="15"/>
        <v>30.429393405556652</v>
      </c>
      <c r="I104" s="4"/>
      <c r="J104" s="4">
        <f t="shared" si="16"/>
        <v>100</v>
      </c>
      <c r="K104" s="4">
        <f t="shared" si="17"/>
        <v>47.62557596086765</v>
      </c>
      <c r="L104" s="4">
        <f t="shared" si="18"/>
        <v>9049.6023910763179</v>
      </c>
      <c r="M104" s="4">
        <f t="shared" si="19"/>
        <v>0</v>
      </c>
      <c r="N104" s="4">
        <f t="shared" si="20"/>
        <v>0</v>
      </c>
      <c r="O104" s="4">
        <f t="shared" si="21"/>
        <v>0</v>
      </c>
    </row>
    <row r="105" spans="1:15" x14ac:dyDescent="0.2">
      <c r="A105" s="2">
        <v>75</v>
      </c>
      <c r="B105" s="4">
        <f t="shared" si="11"/>
        <v>1153.4918938212334</v>
      </c>
      <c r="C105" s="4">
        <f t="shared" si="12"/>
        <v>650.52763258749212</v>
      </c>
      <c r="D105" s="4">
        <f>IF($A105&gt;$D$21,"",SUM(C$31:C105))</f>
        <v>53439.364142213817</v>
      </c>
      <c r="E105" s="4">
        <f t="shared" si="13"/>
        <v>502.96426123374124</v>
      </c>
      <c r="F105" s="4">
        <f>IF($A105&gt;$D$21,"",SUM(E$31:E105))</f>
        <v>33072.527894378691</v>
      </c>
      <c r="G105" s="4">
        <f t="shared" si="14"/>
        <v>177927.47210562124</v>
      </c>
      <c r="H105" s="4">
        <f t="shared" si="15"/>
        <v>30.904917235681069</v>
      </c>
      <c r="I105" s="4"/>
      <c r="J105" s="4">
        <f t="shared" si="16"/>
        <v>100</v>
      </c>
      <c r="K105" s="4">
        <f t="shared" si="17"/>
        <v>48.415372792258296</v>
      </c>
      <c r="L105" s="4">
        <f t="shared" si="18"/>
        <v>9198.0177638685764</v>
      </c>
      <c r="M105" s="4">
        <f t="shared" si="19"/>
        <v>0</v>
      </c>
      <c r="N105" s="4">
        <f t="shared" si="20"/>
        <v>0</v>
      </c>
      <c r="O105" s="4">
        <f t="shared" si="21"/>
        <v>0</v>
      </c>
    </row>
    <row r="106" spans="1:15" x14ac:dyDescent="0.2">
      <c r="A106" s="2">
        <v>76</v>
      </c>
      <c r="B106" s="4">
        <f t="shared" si="11"/>
        <v>1153.4918938212334</v>
      </c>
      <c r="C106" s="4">
        <f t="shared" si="12"/>
        <v>648.69390871841074</v>
      </c>
      <c r="D106" s="4">
        <f>IF($A106&gt;$D$21,"",SUM(C$31:C106))</f>
        <v>54088.058050932224</v>
      </c>
      <c r="E106" s="4">
        <f t="shared" si="13"/>
        <v>504.79798510282262</v>
      </c>
      <c r="F106" s="4">
        <f>IF($A106&gt;$D$21,"",SUM(E$31:E106))</f>
        <v>33577.325879481512</v>
      </c>
      <c r="G106" s="4">
        <f t="shared" si="14"/>
        <v>177422.67412051841</v>
      </c>
      <c r="H106" s="4">
        <f t="shared" si="15"/>
        <v>31.382174746436135</v>
      </c>
      <c r="I106" s="4"/>
      <c r="J106" s="4">
        <f t="shared" si="16"/>
        <v>100</v>
      </c>
      <c r="K106" s="4">
        <f t="shared" si="17"/>
        <v>49.209395036696883</v>
      </c>
      <c r="L106" s="4">
        <f t="shared" si="18"/>
        <v>9347.2271589052725</v>
      </c>
      <c r="M106" s="4">
        <f t="shared" si="19"/>
        <v>0</v>
      </c>
      <c r="N106" s="4">
        <f t="shared" si="20"/>
        <v>0</v>
      </c>
      <c r="O106" s="4">
        <f t="shared" si="21"/>
        <v>0</v>
      </c>
    </row>
    <row r="107" spans="1:15" x14ac:dyDescent="0.2">
      <c r="A107" s="2">
        <v>77</v>
      </c>
      <c r="B107" s="4">
        <f t="shared" si="11"/>
        <v>1153.4918938212334</v>
      </c>
      <c r="C107" s="4">
        <f t="shared" si="12"/>
        <v>646.85349939772334</v>
      </c>
      <c r="D107" s="4">
        <f>IF($A107&gt;$D$21,"",SUM(C$31:C107))</f>
        <v>54734.911550329947</v>
      </c>
      <c r="E107" s="4">
        <f t="shared" si="13"/>
        <v>506.63839442351002</v>
      </c>
      <c r="F107" s="4">
        <f>IF($A107&gt;$D$21,"",SUM(E$31:E107))</f>
        <v>34083.964273905025</v>
      </c>
      <c r="G107" s="4">
        <f t="shared" si="14"/>
        <v>176916.03572609491</v>
      </c>
      <c r="H107" s="4">
        <f t="shared" si="15"/>
        <v>31.861172258532633</v>
      </c>
      <c r="I107" s="4"/>
      <c r="J107" s="4">
        <f t="shared" si="16"/>
        <v>100</v>
      </c>
      <c r="K107" s="4">
        <f t="shared" si="17"/>
        <v>50.007665300143202</v>
      </c>
      <c r="L107" s="4">
        <f t="shared" si="18"/>
        <v>9497.2348242054159</v>
      </c>
      <c r="M107" s="4">
        <f t="shared" si="19"/>
        <v>0</v>
      </c>
      <c r="N107" s="4">
        <f t="shared" si="20"/>
        <v>0</v>
      </c>
      <c r="O107" s="4">
        <f t="shared" si="21"/>
        <v>0</v>
      </c>
    </row>
    <row r="108" spans="1:15" x14ac:dyDescent="0.2">
      <c r="A108" s="2">
        <v>78</v>
      </c>
      <c r="B108" s="4">
        <f t="shared" si="11"/>
        <v>1153.4918938212334</v>
      </c>
      <c r="C108" s="4">
        <f t="shared" si="12"/>
        <v>645.00638025138767</v>
      </c>
      <c r="D108" s="4">
        <f>IF($A108&gt;$D$21,"",SUM(C$31:C108))</f>
        <v>55379.917930581338</v>
      </c>
      <c r="E108" s="4">
        <f t="shared" si="13"/>
        <v>508.48551356984569</v>
      </c>
      <c r="F108" s="4">
        <f>IF($A108&gt;$D$21,"",SUM(E$31:E108))</f>
        <v>34592.44978747487</v>
      </c>
      <c r="G108" s="4">
        <f t="shared" si="14"/>
        <v>176407.55021252506</v>
      </c>
      <c r="H108" s="4">
        <f t="shared" si="15"/>
        <v>32.341916115725098</v>
      </c>
      <c r="I108" s="4"/>
      <c r="J108" s="4">
        <f t="shared" si="16"/>
        <v>100</v>
      </c>
      <c r="K108" s="4">
        <f t="shared" si="17"/>
        <v>50.810206309498973</v>
      </c>
      <c r="L108" s="4">
        <f t="shared" si="18"/>
        <v>9648.0450305149152</v>
      </c>
      <c r="M108" s="4">
        <f t="shared" si="19"/>
        <v>0</v>
      </c>
      <c r="N108" s="4">
        <f t="shared" si="20"/>
        <v>0</v>
      </c>
      <c r="O108" s="4">
        <f t="shared" si="21"/>
        <v>0</v>
      </c>
    </row>
    <row r="109" spans="1:15" x14ac:dyDescent="0.2">
      <c r="A109" s="2">
        <v>79</v>
      </c>
      <c r="B109" s="4">
        <f t="shared" si="11"/>
        <v>1153.4918938212334</v>
      </c>
      <c r="C109" s="4">
        <f t="shared" si="12"/>
        <v>643.15252681649758</v>
      </c>
      <c r="D109" s="4">
        <f>IF($A109&gt;$D$21,"",SUM(C$31:C109))</f>
        <v>56023.070457397836</v>
      </c>
      <c r="E109" s="4">
        <f t="shared" si="13"/>
        <v>510.33936700473578</v>
      </c>
      <c r="F109" s="4">
        <f>IF($A109&gt;$D$21,"",SUM(E$31:E109))</f>
        <v>35102.789154479608</v>
      </c>
      <c r="G109" s="4">
        <f t="shared" si="14"/>
        <v>175897.21084552034</v>
      </c>
      <c r="H109" s="4">
        <f t="shared" si="15"/>
        <v>32.824412684897084</v>
      </c>
      <c r="I109" s="4"/>
      <c r="J109" s="4">
        <f t="shared" si="16"/>
        <v>100</v>
      </c>
      <c r="K109" s="4">
        <f t="shared" si="17"/>
        <v>51.61704091325479</v>
      </c>
      <c r="L109" s="4">
        <f t="shared" si="18"/>
        <v>9799.6620714281707</v>
      </c>
      <c r="M109" s="4">
        <f t="shared" si="19"/>
        <v>0</v>
      </c>
      <c r="N109" s="4">
        <f t="shared" si="20"/>
        <v>0</v>
      </c>
      <c r="O109" s="4">
        <f t="shared" si="21"/>
        <v>0</v>
      </c>
    </row>
    <row r="110" spans="1:15" x14ac:dyDescent="0.2">
      <c r="A110" s="2">
        <v>80</v>
      </c>
      <c r="B110" s="4">
        <f t="shared" si="11"/>
        <v>1153.4918938212334</v>
      </c>
      <c r="C110" s="4">
        <f t="shared" si="12"/>
        <v>641.29191454095951</v>
      </c>
      <c r="D110" s="4">
        <f>IF($A110&gt;$D$21,"",SUM(C$31:C110))</f>
        <v>56664.362371938798</v>
      </c>
      <c r="E110" s="4">
        <f t="shared" si="13"/>
        <v>512.19997928027385</v>
      </c>
      <c r="F110" s="4">
        <f>IF($A110&gt;$D$21,"",SUM(E$31:E110))</f>
        <v>35614.989133759882</v>
      </c>
      <c r="G110" s="4">
        <f t="shared" si="14"/>
        <v>175385.01086624007</v>
      </c>
      <c r="H110" s="4">
        <f t="shared" si="15"/>
        <v>33.30866835614404</v>
      </c>
      <c r="I110" s="4"/>
      <c r="J110" s="4">
        <f t="shared" si="16"/>
        <v>100</v>
      </c>
      <c r="K110" s="4">
        <f t="shared" si="17"/>
        <v>52.428192082140711</v>
      </c>
      <c r="L110" s="4">
        <f t="shared" si="18"/>
        <v>9952.0902635103121</v>
      </c>
      <c r="M110" s="4">
        <f t="shared" si="19"/>
        <v>0</v>
      </c>
      <c r="N110" s="4">
        <f t="shared" si="20"/>
        <v>0</v>
      </c>
      <c r="O110" s="4">
        <f t="shared" si="21"/>
        <v>0</v>
      </c>
    </row>
    <row r="111" spans="1:15" x14ac:dyDescent="0.2">
      <c r="A111" s="2">
        <v>81</v>
      </c>
      <c r="B111" s="4">
        <f t="shared" si="11"/>
        <v>1153.4918938212334</v>
      </c>
      <c r="C111" s="4">
        <f t="shared" si="12"/>
        <v>639.42451878316683</v>
      </c>
      <c r="D111" s="4">
        <f>IF($A111&gt;$D$21,"",SUM(C$31:C111))</f>
        <v>57303.786890721967</v>
      </c>
      <c r="E111" s="4">
        <f t="shared" si="13"/>
        <v>514.06737503806653</v>
      </c>
      <c r="F111" s="4">
        <f>IF($A111&gt;$D$21,"",SUM(E$31:E111))</f>
        <v>36129.056508797948</v>
      </c>
      <c r="G111" s="4">
        <f t="shared" si="14"/>
        <v>174870.94349120202</v>
      </c>
      <c r="H111" s="4">
        <f t="shared" si="15"/>
        <v>33.794689542859032</v>
      </c>
      <c r="I111" s="4"/>
      <c r="J111" s="4">
        <f t="shared" si="16"/>
        <v>100</v>
      </c>
      <c r="K111" s="4">
        <f t="shared" si="17"/>
        <v>53.243682909780169</v>
      </c>
      <c r="L111" s="4">
        <f t="shared" si="18"/>
        <v>10105.333946420093</v>
      </c>
      <c r="M111" s="4">
        <f t="shared" si="19"/>
        <v>0</v>
      </c>
      <c r="N111" s="4">
        <f t="shared" si="20"/>
        <v>0</v>
      </c>
      <c r="O111" s="4">
        <f t="shared" si="21"/>
        <v>0</v>
      </c>
    </row>
    <row r="112" spans="1:15" x14ac:dyDescent="0.2">
      <c r="A112" s="2">
        <v>82</v>
      </c>
      <c r="B112" s="4">
        <f t="shared" si="11"/>
        <v>1153.4918938212334</v>
      </c>
      <c r="C112" s="4">
        <f t="shared" si="12"/>
        <v>637.55031481167396</v>
      </c>
      <c r="D112" s="4">
        <f>IF($A112&gt;$D$21,"",SUM(C$31:C112))</f>
        <v>57941.337205533644</v>
      </c>
      <c r="E112" s="4">
        <f t="shared" si="13"/>
        <v>515.9415790095594</v>
      </c>
      <c r="F112" s="4">
        <f>IF($A112&gt;$D$21,"",SUM(E$31:E112))</f>
        <v>36644.998087807508</v>
      </c>
      <c r="G112" s="4">
        <f t="shared" si="14"/>
        <v>174355.00191219247</v>
      </c>
      <c r="H112" s="4">
        <f t="shared" si="15"/>
        <v>34.282482681817442</v>
      </c>
      <c r="I112" s="4"/>
      <c r="J112" s="4">
        <f t="shared" si="16"/>
        <v>100</v>
      </c>
      <c r="K112" s="4">
        <f t="shared" si="17"/>
        <v>54.063536613347495</v>
      </c>
      <c r="L112" s="4">
        <f t="shared" si="18"/>
        <v>10259.397483033441</v>
      </c>
      <c r="M112" s="4">
        <f t="shared" si="19"/>
        <v>0</v>
      </c>
      <c r="N112" s="4">
        <f t="shared" si="20"/>
        <v>0</v>
      </c>
      <c r="O112" s="4">
        <f t="shared" si="21"/>
        <v>0</v>
      </c>
    </row>
    <row r="113" spans="1:15" x14ac:dyDescent="0.2">
      <c r="A113" s="2">
        <v>83</v>
      </c>
      <c r="B113" s="4">
        <f t="shared" si="11"/>
        <v>1153.4918938212334</v>
      </c>
      <c r="C113" s="4">
        <f t="shared" si="12"/>
        <v>635.66927780486833</v>
      </c>
      <c r="D113" s="4">
        <f>IF($A113&gt;$D$21,"",SUM(C$31:C113))</f>
        <v>58577.006483338511</v>
      </c>
      <c r="E113" s="4">
        <f t="shared" si="13"/>
        <v>517.82261601636503</v>
      </c>
      <c r="F113" s="4">
        <f>IF($A113&gt;$D$21,"",SUM(E$31:E113))</f>
        <v>37162.820703823876</v>
      </c>
      <c r="G113" s="4">
        <f t="shared" si="14"/>
        <v>173837.17929617609</v>
      </c>
      <c r="H113" s="4">
        <f t="shared" si="15"/>
        <v>34.772054233261429</v>
      </c>
      <c r="I113" s="4"/>
      <c r="J113" s="4">
        <f t="shared" si="16"/>
        <v>100</v>
      </c>
      <c r="K113" s="4">
        <f t="shared" si="17"/>
        <v>54.887776534228905</v>
      </c>
      <c r="L113" s="4">
        <f t="shared" si="18"/>
        <v>10414.28525956767</v>
      </c>
      <c r="M113" s="4">
        <f t="shared" si="19"/>
        <v>0</v>
      </c>
      <c r="N113" s="4">
        <f t="shared" si="20"/>
        <v>0</v>
      </c>
      <c r="O113" s="4">
        <f t="shared" si="21"/>
        <v>0</v>
      </c>
    </row>
    <row r="114" spans="1:15" x14ac:dyDescent="0.2">
      <c r="A114" s="2">
        <v>84</v>
      </c>
      <c r="B114" s="4">
        <f t="shared" si="11"/>
        <v>1153.4918938212334</v>
      </c>
      <c r="C114" s="4">
        <f t="shared" si="12"/>
        <v>633.78138285064199</v>
      </c>
      <c r="D114" s="4">
        <f>IF($A114&gt;$D$21,"",SUM(C$31:C114))</f>
        <v>59210.787866189152</v>
      </c>
      <c r="E114" s="4">
        <f t="shared" si="13"/>
        <v>519.71051097059137</v>
      </c>
      <c r="F114" s="4">
        <f>IF($A114&gt;$D$21,"",SUM(E$31:E114))</f>
        <v>37682.531214794464</v>
      </c>
      <c r="G114" s="4">
        <f t="shared" si="14"/>
        <v>173317.46878520551</v>
      </c>
      <c r="H114" s="4">
        <f t="shared" si="15"/>
        <v>35.263410680987022</v>
      </c>
      <c r="I114" s="4"/>
      <c r="J114" s="4">
        <f t="shared" si="16"/>
        <v>100</v>
      </c>
      <c r="K114" s="4">
        <f t="shared" si="17"/>
        <v>55.716426138687034</v>
      </c>
      <c r="L114" s="4">
        <f t="shared" si="18"/>
        <v>10570.001685706358</v>
      </c>
      <c r="M114" s="4">
        <f t="shared" si="19"/>
        <v>0</v>
      </c>
      <c r="N114" s="4">
        <f t="shared" si="20"/>
        <v>0</v>
      </c>
      <c r="O114" s="4">
        <f t="shared" si="21"/>
        <v>0</v>
      </c>
    </row>
    <row r="115" spans="1:15" x14ac:dyDescent="0.2">
      <c r="A115" s="2">
        <v>85</v>
      </c>
      <c r="B115" s="4">
        <f t="shared" si="11"/>
        <v>1153.4918938212334</v>
      </c>
      <c r="C115" s="4">
        <f t="shared" si="12"/>
        <v>631.88660494606165</v>
      </c>
      <c r="D115" s="4">
        <f>IF($A115&gt;$D$21,"",SUM(C$31:C115))</f>
        <v>59842.674471135215</v>
      </c>
      <c r="E115" s="4">
        <f t="shared" si="13"/>
        <v>521.60528887517171</v>
      </c>
      <c r="F115" s="4">
        <f>IF($A115&gt;$D$21,"",SUM(E$31:E115))</f>
        <v>38204.136503669637</v>
      </c>
      <c r="G115" s="4">
        <f t="shared" si="14"/>
        <v>172795.86349633033</v>
      </c>
      <c r="H115" s="4">
        <f t="shared" si="15"/>
        <v>35.75655853242813</v>
      </c>
      <c r="I115" s="4"/>
      <c r="J115" s="4">
        <f t="shared" si="16"/>
        <v>100</v>
      </c>
      <c r="K115" s="4">
        <f t="shared" si="17"/>
        <v>56.549509018529015</v>
      </c>
      <c r="L115" s="4">
        <f t="shared" si="18"/>
        <v>10726.551194724887</v>
      </c>
      <c r="M115" s="4">
        <f t="shared" si="19"/>
        <v>0</v>
      </c>
      <c r="N115" s="4">
        <f t="shared" si="20"/>
        <v>0</v>
      </c>
      <c r="O115" s="4">
        <f t="shared" si="21"/>
        <v>0</v>
      </c>
    </row>
    <row r="116" spans="1:15" x14ac:dyDescent="0.2">
      <c r="A116" s="2">
        <v>86</v>
      </c>
      <c r="B116" s="4">
        <f t="shared" si="11"/>
        <v>1153.4918938212334</v>
      </c>
      <c r="C116" s="4">
        <f t="shared" si="12"/>
        <v>629.98491899703765</v>
      </c>
      <c r="D116" s="4">
        <f>IF($A116&gt;$D$21,"",SUM(C$31:C116))</f>
        <v>60472.659390132256</v>
      </c>
      <c r="E116" s="4">
        <f t="shared" si="13"/>
        <v>523.50697482419571</v>
      </c>
      <c r="F116" s="4">
        <f>IF($A116&gt;$D$21,"",SUM(E$31:E116))</f>
        <v>38727.643478493832</v>
      </c>
      <c r="G116" s="4">
        <f t="shared" si="14"/>
        <v>172272.35652150612</v>
      </c>
      <c r="H116" s="4">
        <f t="shared" si="15"/>
        <v>36.251504318744082</v>
      </c>
      <c r="I116" s="4"/>
      <c r="J116" s="4">
        <f t="shared" si="16"/>
        <v>100</v>
      </c>
      <c r="K116" s="4">
        <f t="shared" si="17"/>
        <v>57.387048891778143</v>
      </c>
      <c r="L116" s="4">
        <f t="shared" si="18"/>
        <v>10883.938243616665</v>
      </c>
      <c r="M116" s="4">
        <f t="shared" si="19"/>
        <v>0</v>
      </c>
      <c r="N116" s="4">
        <f t="shared" si="20"/>
        <v>0</v>
      </c>
      <c r="O116" s="4">
        <f t="shared" si="21"/>
        <v>0</v>
      </c>
    </row>
    <row r="117" spans="1:15" x14ac:dyDescent="0.2">
      <c r="A117" s="2">
        <v>87</v>
      </c>
      <c r="B117" s="4">
        <f t="shared" si="11"/>
        <v>1153.4918938212334</v>
      </c>
      <c r="C117" s="4">
        <f t="shared" si="12"/>
        <v>628.07629981799096</v>
      </c>
      <c r="D117" s="4">
        <f>IF($A117&gt;$D$21,"",SUM(C$31:C117))</f>
        <v>61100.735689950248</v>
      </c>
      <c r="E117" s="4">
        <f t="shared" si="13"/>
        <v>525.4155940032424</v>
      </c>
      <c r="F117" s="4">
        <f>IF($A117&gt;$D$21,"",SUM(E$31:E117))</f>
        <v>39253.059072497075</v>
      </c>
      <c r="G117" s="4">
        <f t="shared" si="14"/>
        <v>171746.94092750287</v>
      </c>
      <c r="H117" s="4">
        <f t="shared" si="15"/>
        <v>36.748254594906371</v>
      </c>
      <c r="I117" s="4"/>
      <c r="J117" s="4">
        <f t="shared" si="16"/>
        <v>100</v>
      </c>
      <c r="K117" s="4">
        <f t="shared" si="17"/>
        <v>58.229069603349153</v>
      </c>
      <c r="L117" s="4">
        <f t="shared" si="18"/>
        <v>11042.167313220014</v>
      </c>
      <c r="M117" s="4">
        <f t="shared" si="19"/>
        <v>0</v>
      </c>
      <c r="N117" s="4">
        <f t="shared" si="20"/>
        <v>0</v>
      </c>
      <c r="O117" s="4">
        <f t="shared" si="21"/>
        <v>0</v>
      </c>
    </row>
    <row r="118" spans="1:15" x14ac:dyDescent="0.2">
      <c r="A118" s="2">
        <v>88</v>
      </c>
      <c r="B118" s="4">
        <f t="shared" si="11"/>
        <v>1153.4918938212334</v>
      </c>
      <c r="C118" s="4">
        <f t="shared" si="12"/>
        <v>626.16072213152086</v>
      </c>
      <c r="D118" s="4">
        <f>IF($A118&gt;$D$21,"",SUM(C$31:C118))</f>
        <v>61726.896412081769</v>
      </c>
      <c r="E118" s="4">
        <f t="shared" si="13"/>
        <v>527.33117168971251</v>
      </c>
      <c r="F118" s="4">
        <f>IF($A118&gt;$D$21,"",SUM(E$31:E118))</f>
        <v>39780.39024418679</v>
      </c>
      <c r="G118" s="4">
        <f t="shared" si="14"/>
        <v>171219.60975581317</v>
      </c>
      <c r="H118" s="4">
        <f t="shared" si="15"/>
        <v>37.24681593978346</v>
      </c>
      <c r="I118" s="4"/>
      <c r="J118" s="4">
        <f t="shared" si="16"/>
        <v>100</v>
      </c>
      <c r="K118" s="4">
        <f t="shared" si="17"/>
        <v>59.07559512572707</v>
      </c>
      <c r="L118" s="4">
        <f t="shared" si="18"/>
        <v>11201.242908345741</v>
      </c>
      <c r="M118" s="4">
        <f t="shared" si="19"/>
        <v>0</v>
      </c>
      <c r="N118" s="4">
        <f t="shared" si="20"/>
        <v>0</v>
      </c>
      <c r="O118" s="4">
        <f t="shared" si="21"/>
        <v>0</v>
      </c>
    </row>
    <row r="119" spans="1:15" x14ac:dyDescent="0.2">
      <c r="A119" s="2">
        <v>89</v>
      </c>
      <c r="B119" s="4">
        <f t="shared" si="11"/>
        <v>1153.4918938212334</v>
      </c>
      <c r="C119" s="4">
        <f t="shared" si="12"/>
        <v>624.23816056806879</v>
      </c>
      <c r="D119" s="4">
        <f>IF($A119&gt;$D$21,"",SUM(C$31:C119))</f>
        <v>62351.13457264984</v>
      </c>
      <c r="E119" s="4">
        <f t="shared" si="13"/>
        <v>529.25373325316457</v>
      </c>
      <c r="F119" s="4">
        <f>IF($A119&gt;$D$21,"",SUM(E$31:E119))</f>
        <v>40309.643977439955</v>
      </c>
      <c r="G119" s="4">
        <f t="shared" si="14"/>
        <v>170690.35602256001</v>
      </c>
      <c r="H119" s="4">
        <f t="shared" si="15"/>
        <v>37.747194956230715</v>
      </c>
      <c r="I119" s="4"/>
      <c r="J119" s="4">
        <f t="shared" si="16"/>
        <v>100</v>
      </c>
      <c r="K119" s="4">
        <f t="shared" si="17"/>
        <v>59.926649559649711</v>
      </c>
      <c r="L119" s="4">
        <f t="shared" si="18"/>
        <v>11361.16955790539</v>
      </c>
      <c r="M119" s="4">
        <f t="shared" si="19"/>
        <v>0</v>
      </c>
      <c r="N119" s="4">
        <f t="shared" si="20"/>
        <v>0</v>
      </c>
      <c r="O119" s="4">
        <f t="shared" si="21"/>
        <v>0</v>
      </c>
    </row>
    <row r="120" spans="1:15" x14ac:dyDescent="0.2">
      <c r="A120" s="2">
        <v>90</v>
      </c>
      <c r="B120" s="4">
        <f t="shared" si="11"/>
        <v>1153.4918938212334</v>
      </c>
      <c r="C120" s="4">
        <f t="shared" si="12"/>
        <v>622.30858966558333</v>
      </c>
      <c r="D120" s="4">
        <f>IF($A120&gt;$D$21,"",SUM(C$31:C120))</f>
        <v>62973.443162315423</v>
      </c>
      <c r="E120" s="4">
        <f t="shared" si="13"/>
        <v>531.18330415565003</v>
      </c>
      <c r="F120" s="4">
        <f>IF($A120&gt;$D$21,"",SUM(E$31:E120))</f>
        <v>40840.827281595608</v>
      </c>
      <c r="G120" s="4">
        <f t="shared" si="14"/>
        <v>170159.17271840436</v>
      </c>
      <c r="H120" s="4">
        <f t="shared" si="15"/>
        <v>38.249398271175437</v>
      </c>
      <c r="I120" s="4"/>
      <c r="J120" s="4">
        <f t="shared" si="16"/>
        <v>100</v>
      </c>
      <c r="K120" s="4">
        <f t="shared" si="17"/>
        <v>60.782257134793838</v>
      </c>
      <c r="L120" s="4">
        <f t="shared" si="18"/>
        <v>11521.951815040184</v>
      </c>
      <c r="M120" s="4">
        <f t="shared" si="19"/>
        <v>0</v>
      </c>
      <c r="N120" s="4">
        <f t="shared" si="20"/>
        <v>0</v>
      </c>
      <c r="O120" s="4">
        <f t="shared" si="21"/>
        <v>0</v>
      </c>
    </row>
    <row r="121" spans="1:15" x14ac:dyDescent="0.2">
      <c r="A121" s="2">
        <v>91</v>
      </c>
      <c r="B121" s="4">
        <f t="shared" si="11"/>
        <v>1153.4918938212334</v>
      </c>
      <c r="C121" s="4">
        <f t="shared" si="12"/>
        <v>620.37198386918249</v>
      </c>
      <c r="D121" s="4">
        <f>IF($A121&gt;$D$21,"",SUM(C$31:C121))</f>
        <v>63593.815146184606</v>
      </c>
      <c r="E121" s="4">
        <f t="shared" si="13"/>
        <v>533.11990995205088</v>
      </c>
      <c r="F121" s="4">
        <f>IF($A121&gt;$D$21,"",SUM(E$31:E121))</f>
        <v>41373.947191547661</v>
      </c>
      <c r="G121" s="4">
        <f t="shared" si="14"/>
        <v>169626.05280845231</v>
      </c>
      <c r="H121" s="4">
        <f t="shared" si="15"/>
        <v>38.753432535705656</v>
      </c>
      <c r="I121" s="4"/>
      <c r="J121" s="4">
        <f t="shared" si="16"/>
        <v>100</v>
      </c>
      <c r="K121" s="4">
        <f t="shared" si="17"/>
        <v>61.642442210464978</v>
      </c>
      <c r="L121" s="4">
        <f t="shared" si="18"/>
        <v>11683.594257250648</v>
      </c>
      <c r="M121" s="4">
        <f t="shared" si="19"/>
        <v>0</v>
      </c>
      <c r="N121" s="4">
        <f t="shared" si="20"/>
        <v>0</v>
      </c>
      <c r="O121" s="4">
        <f t="shared" si="21"/>
        <v>0</v>
      </c>
    </row>
    <row r="122" spans="1:15" x14ac:dyDescent="0.2">
      <c r="A122" s="2">
        <v>92</v>
      </c>
      <c r="B122" s="4">
        <f t="shared" si="11"/>
        <v>1153.4918938212334</v>
      </c>
      <c r="C122" s="4">
        <f t="shared" si="12"/>
        <v>618.42831753081566</v>
      </c>
      <c r="D122" s="4">
        <f>IF($A122&gt;$D$21,"",SUM(C$31:C122))</f>
        <v>64212.243463715422</v>
      </c>
      <c r="E122" s="4">
        <f t="shared" si="13"/>
        <v>535.0635762904177</v>
      </c>
      <c r="F122" s="4">
        <f>IF($A122&gt;$D$21,"",SUM(E$31:E122))</f>
        <v>41909.010767838081</v>
      </c>
      <c r="G122" s="4">
        <f t="shared" si="14"/>
        <v>169090.9892321619</v>
      </c>
      <c r="H122" s="4">
        <f t="shared" si="15"/>
        <v>39.259304425158689</v>
      </c>
      <c r="I122" s="4"/>
      <c r="J122" s="4">
        <f t="shared" si="16"/>
        <v>100</v>
      </c>
      <c r="K122" s="4">
        <f t="shared" si="17"/>
        <v>62.507229276290964</v>
      </c>
      <c r="L122" s="4">
        <f t="shared" si="18"/>
        <v>11846.101486526939</v>
      </c>
      <c r="M122" s="4">
        <f t="shared" si="19"/>
        <v>0</v>
      </c>
      <c r="N122" s="4">
        <f t="shared" si="20"/>
        <v>0</v>
      </c>
      <c r="O122" s="4">
        <f t="shared" si="21"/>
        <v>0</v>
      </c>
    </row>
    <row r="123" spans="1:15" x14ac:dyDescent="0.2">
      <c r="A123" s="2">
        <v>93</v>
      </c>
      <c r="B123" s="4">
        <f t="shared" si="11"/>
        <v>1153.4918938212334</v>
      </c>
      <c r="C123" s="4">
        <f t="shared" si="12"/>
        <v>616.47756490892357</v>
      </c>
      <c r="D123" s="4">
        <f>IF($A123&gt;$D$21,"",SUM(C$31:C123))</f>
        <v>64828.721028624343</v>
      </c>
      <c r="E123" s="4">
        <f t="shared" si="13"/>
        <v>537.01432891230979</v>
      </c>
      <c r="F123" s="4">
        <f>IF($A123&gt;$D$21,"",SUM(E$31:E123))</f>
        <v>42446.025096750389</v>
      </c>
      <c r="G123" s="4">
        <f t="shared" si="14"/>
        <v>168553.97490324959</v>
      </c>
      <c r="H123" s="4">
        <f t="shared" si="15"/>
        <v>39.767020639208681</v>
      </c>
      <c r="I123" s="4"/>
      <c r="J123" s="4">
        <f t="shared" si="16"/>
        <v>100</v>
      </c>
      <c r="K123" s="4">
        <f t="shared" si="17"/>
        <v>63.37664295291912</v>
      </c>
      <c r="L123" s="4">
        <f t="shared" si="18"/>
        <v>12009.478129479858</v>
      </c>
      <c r="M123" s="4">
        <f t="shared" si="19"/>
        <v>0</v>
      </c>
      <c r="N123" s="4">
        <f t="shared" si="20"/>
        <v>0</v>
      </c>
      <c r="O123" s="4">
        <f t="shared" si="21"/>
        <v>0</v>
      </c>
    </row>
    <row r="124" spans="1:15" x14ac:dyDescent="0.2">
      <c r="A124" s="2">
        <v>94</v>
      </c>
      <c r="B124" s="4">
        <f t="shared" si="11"/>
        <v>1153.4918938212334</v>
      </c>
      <c r="C124" s="4">
        <f t="shared" si="12"/>
        <v>614.51970016809742</v>
      </c>
      <c r="D124" s="4">
        <f>IF($A124&gt;$D$21,"",SUM(C$31:C124))</f>
        <v>65443.240728792443</v>
      </c>
      <c r="E124" s="4">
        <f t="shared" si="13"/>
        <v>538.97219365313595</v>
      </c>
      <c r="F124" s="4">
        <f>IF($A124&gt;$D$21,"",SUM(E$31:E124))</f>
        <v>42984.997290403524</v>
      </c>
      <c r="G124" s="4">
        <f t="shared" si="14"/>
        <v>168015.00270959645</v>
      </c>
      <c r="H124" s="4">
        <f t="shared" si="15"/>
        <v>40.27658790195585</v>
      </c>
      <c r="I124" s="4"/>
      <c r="J124" s="4">
        <f t="shared" si="16"/>
        <v>100</v>
      </c>
      <c r="K124" s="4">
        <f t="shared" si="17"/>
        <v>64.250707992717238</v>
      </c>
      <c r="L124" s="4">
        <f t="shared" si="18"/>
        <v>12173.728837472576</v>
      </c>
      <c r="M124" s="4">
        <f t="shared" si="19"/>
        <v>0</v>
      </c>
      <c r="N124" s="4">
        <f t="shared" si="20"/>
        <v>0</v>
      </c>
      <c r="O124" s="4">
        <f t="shared" si="21"/>
        <v>0</v>
      </c>
    </row>
    <row r="125" spans="1:15" x14ac:dyDescent="0.2">
      <c r="A125" s="2">
        <v>95</v>
      </c>
      <c r="B125" s="4">
        <f t="shared" si="11"/>
        <v>1153.4918938212334</v>
      </c>
      <c r="C125" s="4">
        <f t="shared" si="12"/>
        <v>612.55469737873693</v>
      </c>
      <c r="D125" s="4">
        <f>IF($A125&gt;$D$21,"",SUM(C$31:C125))</f>
        <v>66055.795426171186</v>
      </c>
      <c r="E125" s="4">
        <f t="shared" si="13"/>
        <v>540.93719644249643</v>
      </c>
      <c r="F125" s="4">
        <f>IF($A125&gt;$D$21,"",SUM(E$31:E125))</f>
        <v>43525.934486846018</v>
      </c>
      <c r="G125" s="4">
        <f t="shared" si="14"/>
        <v>167474.06551315394</v>
      </c>
      <c r="H125" s="4">
        <f t="shared" si="15"/>
        <v>40.788012962015159</v>
      </c>
      <c r="I125" s="4"/>
      <c r="J125" s="4">
        <f t="shared" si="16"/>
        <v>100</v>
      </c>
      <c r="K125" s="4">
        <f t="shared" si="17"/>
        <v>65.129449280478283</v>
      </c>
      <c r="L125" s="4">
        <f t="shared" si="18"/>
        <v>12338.858286753055</v>
      </c>
      <c r="M125" s="4">
        <f t="shared" si="19"/>
        <v>0</v>
      </c>
      <c r="N125" s="4">
        <f t="shared" si="20"/>
        <v>0</v>
      </c>
      <c r="O125" s="4">
        <f t="shared" si="21"/>
        <v>0</v>
      </c>
    </row>
    <row r="126" spans="1:15" x14ac:dyDescent="0.2">
      <c r="A126" s="2">
        <v>96</v>
      </c>
      <c r="B126" s="4">
        <f t="shared" si="11"/>
        <v>1153.4918938212334</v>
      </c>
      <c r="C126" s="4">
        <f t="shared" si="12"/>
        <v>610.58253051670704</v>
      </c>
      <c r="D126" s="4">
        <f>IF($A126&gt;$D$21,"",SUM(C$31:C126))</f>
        <v>66666.377956687895</v>
      </c>
      <c r="E126" s="4">
        <f t="shared" si="13"/>
        <v>542.90936330452632</v>
      </c>
      <c r="F126" s="4">
        <f>IF($A126&gt;$D$21,"",SUM(E$31:E126))</f>
        <v>44068.843850150544</v>
      </c>
      <c r="G126" s="4">
        <f t="shared" si="14"/>
        <v>166931.15614984941</v>
      </c>
      <c r="H126" s="4">
        <f t="shared" si="15"/>
        <v>41.30130259260568</v>
      </c>
      <c r="I126" s="4"/>
      <c r="J126" s="4">
        <f t="shared" si="16"/>
        <v>100</v>
      </c>
      <c r="K126" s="4">
        <f t="shared" si="17"/>
        <v>66.012891834128837</v>
      </c>
      <c r="L126" s="4">
        <f t="shared" si="18"/>
        <v>12504.871178587184</v>
      </c>
      <c r="M126" s="4">
        <f t="shared" si="19"/>
        <v>0</v>
      </c>
      <c r="N126" s="4">
        <f t="shared" si="20"/>
        <v>0</v>
      </c>
      <c r="O126" s="4">
        <f t="shared" si="21"/>
        <v>0</v>
      </c>
    </row>
    <row r="127" spans="1:15" x14ac:dyDescent="0.2">
      <c r="A127" s="2">
        <v>97</v>
      </c>
      <c r="B127" s="4">
        <f t="shared" si="11"/>
        <v>1153.4918938212334</v>
      </c>
      <c r="C127" s="4">
        <f t="shared" si="12"/>
        <v>608.60317346299257</v>
      </c>
      <c r="D127" s="4">
        <f>IF($A127&gt;$D$21,"",SUM(C$31:C127))</f>
        <v>67274.981130150889</v>
      </c>
      <c r="E127" s="4">
        <f t="shared" si="13"/>
        <v>544.88872035824079</v>
      </c>
      <c r="F127" s="4">
        <f>IF($A127&gt;$D$21,"",SUM(E$31:E127))</f>
        <v>44613.732570508786</v>
      </c>
      <c r="G127" s="4">
        <f t="shared" si="14"/>
        <v>166386.26742949118</v>
      </c>
      <c r="H127" s="4">
        <f t="shared" si="15"/>
        <v>41.816463591641423</v>
      </c>
      <c r="I127" s="4"/>
      <c r="J127" s="4">
        <f t="shared" si="16"/>
        <v>100</v>
      </c>
      <c r="K127" s="4">
        <f t="shared" si="17"/>
        <v>66.901060805441432</v>
      </c>
      <c r="L127" s="4">
        <f t="shared" si="18"/>
        <v>12671.772239392625</v>
      </c>
      <c r="M127" s="4">
        <f t="shared" si="19"/>
        <v>0</v>
      </c>
      <c r="N127" s="4">
        <f t="shared" si="20"/>
        <v>0</v>
      </c>
      <c r="O127" s="4">
        <f t="shared" si="21"/>
        <v>0</v>
      </c>
    </row>
    <row r="128" spans="1:15" x14ac:dyDescent="0.2">
      <c r="A128" s="2">
        <v>98</v>
      </c>
      <c r="B128" s="4">
        <f t="shared" si="11"/>
        <v>1153.4918938212334</v>
      </c>
      <c r="C128" s="4">
        <f t="shared" si="12"/>
        <v>606.61660000335326</v>
      </c>
      <c r="D128" s="4">
        <f>IF($A128&gt;$D$21,"",SUM(C$31:C128))</f>
        <v>67881.597730154244</v>
      </c>
      <c r="E128" s="4">
        <f t="shared" si="13"/>
        <v>546.87529381788011</v>
      </c>
      <c r="F128" s="4">
        <f>IF($A128&gt;$D$21,"",SUM(E$31:E128))</f>
        <v>45160.607864326666</v>
      </c>
      <c r="G128" s="4">
        <f t="shared" si="14"/>
        <v>165839.39213567332</v>
      </c>
      <c r="H128" s="4">
        <f t="shared" si="15"/>
        <v>42.333502781819107</v>
      </c>
      <c r="I128" s="4"/>
      <c r="J128" s="4">
        <f t="shared" si="16"/>
        <v>100</v>
      </c>
      <c r="K128" s="4">
        <f t="shared" si="17"/>
        <v>67.793981480750546</v>
      </c>
      <c r="L128" s="4">
        <f t="shared" si="18"/>
        <v>12839.566220873376</v>
      </c>
      <c r="M128" s="4">
        <f t="shared" si="19"/>
        <v>0</v>
      </c>
      <c r="N128" s="4">
        <f t="shared" si="20"/>
        <v>0</v>
      </c>
      <c r="O128" s="4">
        <f t="shared" si="21"/>
        <v>0</v>
      </c>
    </row>
    <row r="129" spans="1:15" x14ac:dyDescent="0.2">
      <c r="A129" s="2">
        <v>99</v>
      </c>
      <c r="B129" s="4">
        <f t="shared" si="11"/>
        <v>1153.4918938212334</v>
      </c>
      <c r="C129" s="4">
        <f t="shared" si="12"/>
        <v>604.62278382797558</v>
      </c>
      <c r="D129" s="4">
        <f>IF($A129&gt;$D$21,"",SUM(C$31:C129))</f>
        <v>68486.220513982218</v>
      </c>
      <c r="E129" s="4">
        <f t="shared" si="13"/>
        <v>548.86910999325778</v>
      </c>
      <c r="F129" s="4">
        <f>IF($A129&gt;$D$21,"",SUM(E$31:E129))</f>
        <v>45709.476974319921</v>
      </c>
      <c r="G129" s="4">
        <f t="shared" si="14"/>
        <v>165290.52302568007</v>
      </c>
      <c r="H129" s="4">
        <f t="shared" si="15"/>
        <v>42.852427010711153</v>
      </c>
      <c r="I129" s="4"/>
      <c r="J129" s="4">
        <f t="shared" si="16"/>
        <v>100</v>
      </c>
      <c r="K129" s="4">
        <f t="shared" si="17"/>
        <v>68.691679281672549</v>
      </c>
      <c r="L129" s="4">
        <f t="shared" si="18"/>
        <v>13008.257900155048</v>
      </c>
      <c r="M129" s="4">
        <f t="shared" si="19"/>
        <v>0</v>
      </c>
      <c r="N129" s="4">
        <f t="shared" si="20"/>
        <v>0</v>
      </c>
      <c r="O129" s="4">
        <f t="shared" si="21"/>
        <v>0</v>
      </c>
    </row>
    <row r="130" spans="1:15" x14ac:dyDescent="0.2">
      <c r="A130" s="2">
        <v>100</v>
      </c>
      <c r="B130" s="4">
        <f t="shared" si="11"/>
        <v>1153.4918938212334</v>
      </c>
      <c r="C130" s="4">
        <f t="shared" si="12"/>
        <v>602.62169853112516</v>
      </c>
      <c r="D130" s="4">
        <f>IF($A130&gt;$D$21,"",SUM(C$31:C130))</f>
        <v>69088.842212513337</v>
      </c>
      <c r="E130" s="4">
        <f t="shared" si="13"/>
        <v>550.8701952901082</v>
      </c>
      <c r="F130" s="4">
        <f>IF($A130&gt;$D$21,"",SUM(E$31:E130))</f>
        <v>46260.347169610031</v>
      </c>
      <c r="G130" s="4">
        <f t="shared" si="14"/>
        <v>164739.65283038997</v>
      </c>
      <c r="H130" s="4">
        <f t="shared" si="15"/>
        <v>43.373243150854364</v>
      </c>
      <c r="I130" s="4"/>
      <c r="J130" s="4">
        <f t="shared" si="16"/>
        <v>100</v>
      </c>
      <c r="K130" s="4">
        <f t="shared" si="17"/>
        <v>69.594179765829494</v>
      </c>
      <c r="L130" s="4">
        <f t="shared" si="18"/>
        <v>13177.852079920876</v>
      </c>
      <c r="M130" s="4">
        <f t="shared" si="19"/>
        <v>0</v>
      </c>
      <c r="N130" s="4">
        <f t="shared" si="20"/>
        <v>0</v>
      </c>
      <c r="O130" s="4">
        <f t="shared" si="21"/>
        <v>0</v>
      </c>
    </row>
    <row r="131" spans="1:15" x14ac:dyDescent="0.2">
      <c r="A131" s="2">
        <v>101</v>
      </c>
      <c r="B131" s="4">
        <f t="shared" si="11"/>
        <v>1153.4918938212334</v>
      </c>
      <c r="C131" s="4">
        <f t="shared" si="12"/>
        <v>600.61331761079668</v>
      </c>
      <c r="D131" s="4">
        <f>IF($A131&gt;$D$21,"",SUM(C$31:C131))</f>
        <v>69689.455530124134</v>
      </c>
      <c r="E131" s="4">
        <f t="shared" si="13"/>
        <v>552.87857621043668</v>
      </c>
      <c r="F131" s="4">
        <f>IF($A131&gt;$D$21,"",SUM(E$31:E131))</f>
        <v>46813.225745820469</v>
      </c>
      <c r="G131" s="4">
        <f t="shared" si="14"/>
        <v>164186.77425417953</v>
      </c>
      <c r="H131" s="4">
        <f t="shared" si="15"/>
        <v>43.895958099841891</v>
      </c>
      <c r="I131" s="4"/>
      <c r="J131" s="4">
        <f t="shared" si="16"/>
        <v>100</v>
      </c>
      <c r="K131" s="4">
        <f t="shared" si="17"/>
        <v>70.501508627576683</v>
      </c>
      <c r="L131" s="4">
        <f t="shared" si="18"/>
        <v>13348.353588548453</v>
      </c>
      <c r="M131" s="4">
        <f t="shared" si="19"/>
        <v>0</v>
      </c>
      <c r="N131" s="4">
        <f t="shared" si="20"/>
        <v>0</v>
      </c>
      <c r="O131" s="4">
        <f t="shared" si="21"/>
        <v>0</v>
      </c>
    </row>
    <row r="132" spans="1:15" x14ac:dyDescent="0.2">
      <c r="A132" s="2">
        <v>102</v>
      </c>
      <c r="B132" s="4">
        <f t="shared" si="11"/>
        <v>1153.4918938212334</v>
      </c>
      <c r="C132" s="4">
        <f t="shared" si="12"/>
        <v>598.59761446836285</v>
      </c>
      <c r="D132" s="4">
        <f>IF($A132&gt;$D$21,"",SUM(C$31:C132))</f>
        <v>70288.053144592501</v>
      </c>
      <c r="E132" s="4">
        <f t="shared" si="13"/>
        <v>554.89427935287051</v>
      </c>
      <c r="F132" s="4">
        <f>IF($A132&gt;$D$21,"",SUM(E$31:E132))</f>
        <v>47368.120025173339</v>
      </c>
      <c r="G132" s="4">
        <f t="shared" si="14"/>
        <v>163631.87997482665</v>
      </c>
      <c r="H132" s="4">
        <f t="shared" si="15"/>
        <v>44.420578780414189</v>
      </c>
      <c r="I132" s="4"/>
      <c r="J132" s="4">
        <f t="shared" si="16"/>
        <v>100</v>
      </c>
      <c r="K132" s="4">
        <f t="shared" si="17"/>
        <v>71.413691698734212</v>
      </c>
      <c r="L132" s="4">
        <f t="shared" si="18"/>
        <v>13519.767280247186</v>
      </c>
      <c r="M132" s="4">
        <f t="shared" si="19"/>
        <v>0</v>
      </c>
      <c r="N132" s="4">
        <f t="shared" si="20"/>
        <v>0</v>
      </c>
      <c r="O132" s="4">
        <f t="shared" si="21"/>
        <v>0</v>
      </c>
    </row>
    <row r="133" spans="1:15" x14ac:dyDescent="0.2">
      <c r="A133" s="2">
        <v>103</v>
      </c>
      <c r="B133" s="4">
        <f t="shared" si="11"/>
        <v>1153.4918938212334</v>
      </c>
      <c r="C133" s="4">
        <f t="shared" si="12"/>
        <v>596.57456240822205</v>
      </c>
      <c r="D133" s="4">
        <f>IF($A133&gt;$D$21,"",SUM(C$31:C133))</f>
        <v>70884.62770700072</v>
      </c>
      <c r="E133" s="4">
        <f t="shared" si="13"/>
        <v>556.91733141301131</v>
      </c>
      <c r="F133" s="4">
        <f>IF($A133&gt;$D$21,"",SUM(E$31:E133))</f>
        <v>47925.037356586348</v>
      </c>
      <c r="G133" s="4">
        <f t="shared" si="14"/>
        <v>163074.96264341363</v>
      </c>
      <c r="H133" s="4">
        <f t="shared" si="15"/>
        <v>44.947112140551098</v>
      </c>
      <c r="I133" s="4"/>
      <c r="J133" s="4">
        <f t="shared" si="16"/>
        <v>100</v>
      </c>
      <c r="K133" s="4">
        <f t="shared" si="17"/>
        <v>72.33075494932244</v>
      </c>
      <c r="L133" s="4">
        <f t="shared" si="18"/>
        <v>13692.098035196508</v>
      </c>
      <c r="M133" s="4">
        <f t="shared" si="19"/>
        <v>0</v>
      </c>
      <c r="N133" s="4">
        <f t="shared" si="20"/>
        <v>0</v>
      </c>
      <c r="O133" s="4">
        <f t="shared" si="21"/>
        <v>0</v>
      </c>
    </row>
    <row r="134" spans="1:15" x14ac:dyDescent="0.2">
      <c r="A134" s="2">
        <v>104</v>
      </c>
      <c r="B134" s="4">
        <f t="shared" si="11"/>
        <v>1153.4918938212334</v>
      </c>
      <c r="C134" s="4">
        <f t="shared" si="12"/>
        <v>594.5441346374455</v>
      </c>
      <c r="D134" s="4">
        <f>IF($A134&gt;$D$21,"",SUM(C$31:C134))</f>
        <v>71479.171841638163</v>
      </c>
      <c r="E134" s="4">
        <f t="shared" si="13"/>
        <v>558.94775918378787</v>
      </c>
      <c r="F134" s="4">
        <f>IF($A134&gt;$D$21,"",SUM(E$31:E134))</f>
        <v>48483.985115770134</v>
      </c>
      <c r="G134" s="4">
        <f t="shared" si="14"/>
        <v>162516.01488422984</v>
      </c>
      <c r="H134" s="4">
        <f t="shared" si="15"/>
        <v>45.47556515356348</v>
      </c>
      <c r="I134" s="4"/>
      <c r="J134" s="4">
        <f t="shared" si="16"/>
        <v>100</v>
      </c>
      <c r="K134" s="4">
        <f t="shared" si="17"/>
        <v>73.252724488301311</v>
      </c>
      <c r="L134" s="4">
        <f t="shared" si="18"/>
        <v>13865.35075968481</v>
      </c>
      <c r="M134" s="4">
        <f t="shared" si="19"/>
        <v>0</v>
      </c>
      <c r="N134" s="4">
        <f t="shared" si="20"/>
        <v>0</v>
      </c>
      <c r="O134" s="4">
        <f t="shared" si="21"/>
        <v>0</v>
      </c>
    </row>
    <row r="135" spans="1:15" x14ac:dyDescent="0.2">
      <c r="A135" s="2">
        <v>105</v>
      </c>
      <c r="B135" s="4">
        <f t="shared" si="11"/>
        <v>1153.4918938212334</v>
      </c>
      <c r="C135" s="4">
        <f t="shared" si="12"/>
        <v>592.50630426542125</v>
      </c>
      <c r="D135" s="4">
        <f>IF($A135&gt;$D$21,"",SUM(C$31:C135))</f>
        <v>72071.678145903585</v>
      </c>
      <c r="E135" s="4">
        <f t="shared" si="13"/>
        <v>560.98558955581211</v>
      </c>
      <c r="F135" s="4">
        <f>IF($A135&gt;$D$21,"",SUM(E$31:E135))</f>
        <v>49044.970705325948</v>
      </c>
      <c r="G135" s="4">
        <f t="shared" si="14"/>
        <v>161955.02929467402</v>
      </c>
      <c r="H135" s="4">
        <f t="shared" si="15"/>
        <v>46.005944818185981</v>
      </c>
      <c r="I135" s="4"/>
      <c r="J135" s="4">
        <f t="shared" si="16"/>
        <v>100</v>
      </c>
      <c r="K135" s="4">
        <f t="shared" si="17"/>
        <v>74.179626564313736</v>
      </c>
      <c r="L135" s="4">
        <f t="shared" si="18"/>
        <v>14039.530386249124</v>
      </c>
      <c r="M135" s="4">
        <f t="shared" si="19"/>
        <v>0</v>
      </c>
      <c r="N135" s="4">
        <f t="shared" si="20"/>
        <v>0</v>
      </c>
      <c r="O135" s="4">
        <f t="shared" si="21"/>
        <v>0</v>
      </c>
    </row>
    <row r="136" spans="1:15" x14ac:dyDescent="0.2">
      <c r="A136" s="2">
        <v>106</v>
      </c>
      <c r="B136" s="4">
        <f t="shared" si="11"/>
        <v>1153.4918938212334</v>
      </c>
      <c r="C136" s="4">
        <f t="shared" si="12"/>
        <v>590.46104430349897</v>
      </c>
      <c r="D136" s="4">
        <f>IF($A136&gt;$D$21,"",SUM(C$31:C136))</f>
        <v>72662.13919020709</v>
      </c>
      <c r="E136" s="4">
        <f t="shared" si="13"/>
        <v>563.0308495177344</v>
      </c>
      <c r="F136" s="4">
        <f>IF($A136&gt;$D$21,"",SUM(E$31:E136))</f>
        <v>49608.001554843686</v>
      </c>
      <c r="G136" s="4">
        <f t="shared" si="14"/>
        <v>161391.99844515629</v>
      </c>
      <c r="H136" s="4">
        <f t="shared" si="15"/>
        <v>46.538258158668896</v>
      </c>
      <c r="I136" s="4"/>
      <c r="J136" s="4">
        <f t="shared" si="16"/>
        <v>100</v>
      </c>
      <c r="K136" s="4">
        <f t="shared" si="17"/>
        <v>75.111487566432814</v>
      </c>
      <c r="L136" s="4">
        <f t="shared" si="18"/>
        <v>14214.641873815557</v>
      </c>
      <c r="M136" s="4">
        <f t="shared" si="19"/>
        <v>0</v>
      </c>
      <c r="N136" s="4">
        <f t="shared" si="20"/>
        <v>0</v>
      </c>
      <c r="O136" s="4">
        <f t="shared" si="21"/>
        <v>0</v>
      </c>
    </row>
    <row r="137" spans="1:15" x14ac:dyDescent="0.2">
      <c r="A137" s="2">
        <v>107</v>
      </c>
      <c r="B137" s="4">
        <f t="shared" si="11"/>
        <v>1153.4918938212334</v>
      </c>
      <c r="C137" s="4">
        <f t="shared" si="12"/>
        <v>588.40832766463222</v>
      </c>
      <c r="D137" s="4">
        <f>IF($A137&gt;$D$21,"",SUM(C$31:C137))</f>
        <v>73250.547517871717</v>
      </c>
      <c r="E137" s="4">
        <f t="shared" si="13"/>
        <v>565.08356615660114</v>
      </c>
      <c r="F137" s="4">
        <f>IF($A137&gt;$D$21,"",SUM(E$31:E137))</f>
        <v>50173.085121000287</v>
      </c>
      <c r="G137" s="4">
        <f t="shared" si="14"/>
        <v>160826.9148789997</v>
      </c>
      <c r="H137" s="4">
        <f t="shared" si="15"/>
        <v>47.072512224872412</v>
      </c>
      <c r="I137" s="4"/>
      <c r="J137" s="4">
        <f t="shared" si="16"/>
        <v>100</v>
      </c>
      <c r="K137" s="4">
        <f t="shared" si="17"/>
        <v>76.048334024913231</v>
      </c>
      <c r="L137" s="4">
        <f t="shared" si="18"/>
        <v>14390.690207840471</v>
      </c>
      <c r="M137" s="4">
        <f t="shared" si="19"/>
        <v>0</v>
      </c>
      <c r="N137" s="4">
        <f t="shared" si="20"/>
        <v>0</v>
      </c>
      <c r="O137" s="4">
        <f t="shared" si="21"/>
        <v>0</v>
      </c>
    </row>
    <row r="138" spans="1:15" x14ac:dyDescent="0.2">
      <c r="A138" s="2">
        <v>108</v>
      </c>
      <c r="B138" s="4">
        <f t="shared" si="11"/>
        <v>1153.4918938212334</v>
      </c>
      <c r="C138" s="4">
        <f t="shared" si="12"/>
        <v>586.34812716301963</v>
      </c>
      <c r="D138" s="4">
        <f>IF($A138&gt;$D$21,"",SUM(C$31:C138))</f>
        <v>73836.895645034732</v>
      </c>
      <c r="E138" s="4">
        <f t="shared" si="13"/>
        <v>567.14376665821374</v>
      </c>
      <c r="F138" s="4">
        <f>IF($A138&gt;$D$21,"",SUM(E$31:E138))</f>
        <v>50740.228887658501</v>
      </c>
      <c r="G138" s="4">
        <f t="shared" si="14"/>
        <v>160259.77111234149</v>
      </c>
      <c r="H138" s="4">
        <f t="shared" si="15"/>
        <v>47.608714092358923</v>
      </c>
      <c r="I138" s="4"/>
      <c r="J138" s="4">
        <f t="shared" si="16"/>
        <v>100</v>
      </c>
      <c r="K138" s="4">
        <f t="shared" si="17"/>
        <v>76.990192611946512</v>
      </c>
      <c r="L138" s="4">
        <f t="shared" si="18"/>
        <v>14567.680400452418</v>
      </c>
      <c r="M138" s="4">
        <f t="shared" si="19"/>
        <v>0</v>
      </c>
      <c r="N138" s="4">
        <f t="shared" si="20"/>
        <v>0</v>
      </c>
      <c r="O138" s="4">
        <f t="shared" si="21"/>
        <v>0</v>
      </c>
    </row>
    <row r="139" spans="1:15" x14ac:dyDescent="0.2">
      <c r="A139" s="2">
        <v>109</v>
      </c>
      <c r="B139" s="4">
        <f t="shared" si="11"/>
        <v>1153.4918938212334</v>
      </c>
      <c r="C139" s="4">
        <f t="shared" si="12"/>
        <v>584.28041551374497</v>
      </c>
      <c r="D139" s="4">
        <f>IF($A139&gt;$D$21,"",SUM(C$31:C139))</f>
        <v>74421.176060548474</v>
      </c>
      <c r="E139" s="4">
        <f t="shared" si="13"/>
        <v>569.21147830748839</v>
      </c>
      <c r="F139" s="4">
        <f>IF($A139&gt;$D$21,"",SUM(E$31:E139))</f>
        <v>51309.440365965987</v>
      </c>
      <c r="G139" s="4">
        <f t="shared" si="14"/>
        <v>159690.559634034</v>
      </c>
      <c r="H139" s="4">
        <f t="shared" si="15"/>
        <v>48.146870862487162</v>
      </c>
      <c r="I139" s="4"/>
      <c r="J139" s="4">
        <f t="shared" si="16"/>
        <v>100</v>
      </c>
      <c r="K139" s="4">
        <f t="shared" si="17"/>
        <v>77.937090142420431</v>
      </c>
      <c r="L139" s="4">
        <f t="shared" si="18"/>
        <v>14745.617490594839</v>
      </c>
      <c r="M139" s="4">
        <f t="shared" si="19"/>
        <v>0</v>
      </c>
      <c r="N139" s="4">
        <f t="shared" si="20"/>
        <v>0</v>
      </c>
      <c r="O139" s="4">
        <f t="shared" si="21"/>
        <v>0</v>
      </c>
    </row>
    <row r="140" spans="1:15" x14ac:dyDescent="0.2">
      <c r="A140" s="2">
        <v>110</v>
      </c>
      <c r="B140" s="4">
        <f t="shared" si="11"/>
        <v>1153.4918938212334</v>
      </c>
      <c r="C140" s="4">
        <f t="shared" si="12"/>
        <v>582.2051653324155</v>
      </c>
      <c r="D140" s="4">
        <f>IF($A140&gt;$D$21,"",SUM(C$31:C140))</f>
        <v>75003.38122588089</v>
      </c>
      <c r="E140" s="4">
        <f t="shared" si="13"/>
        <v>571.28672848881786</v>
      </c>
      <c r="F140" s="4">
        <f>IF($A140&gt;$D$21,"",SUM(E$31:E140))</f>
        <v>51880.727094454807</v>
      </c>
      <c r="G140" s="4">
        <f t="shared" si="14"/>
        <v>159119.27290554519</v>
      </c>
      <c r="H140" s="4">
        <f t="shared" si="15"/>
        <v>48.68698966250679</v>
      </c>
      <c r="I140" s="4"/>
      <c r="J140" s="4">
        <f t="shared" si="16"/>
        <v>100</v>
      </c>
      <c r="K140" s="4">
        <f t="shared" si="17"/>
        <v>78.889053574682379</v>
      </c>
      <c r="L140" s="4">
        <f t="shared" si="18"/>
        <v>14924.506544169522</v>
      </c>
      <c r="M140" s="4">
        <f t="shared" si="19"/>
        <v>0</v>
      </c>
      <c r="N140" s="4">
        <f t="shared" si="20"/>
        <v>0</v>
      </c>
      <c r="O140" s="4">
        <f t="shared" si="21"/>
        <v>0</v>
      </c>
    </row>
    <row r="141" spans="1:15" x14ac:dyDescent="0.2">
      <c r="A141" s="2">
        <v>111</v>
      </c>
      <c r="B141" s="4">
        <f t="shared" si="11"/>
        <v>1153.4918938212334</v>
      </c>
      <c r="C141" s="4">
        <f t="shared" si="12"/>
        <v>580.12234913480017</v>
      </c>
      <c r="D141" s="4">
        <f>IF($A141&gt;$D$21,"",SUM(C$31:C141))</f>
        <v>75583.503575015697</v>
      </c>
      <c r="E141" s="4">
        <f t="shared" si="13"/>
        <v>573.36954468643319</v>
      </c>
      <c r="F141" s="4">
        <f>IF($A141&gt;$D$21,"",SUM(E$31:E141))</f>
        <v>52454.096639141244</v>
      </c>
      <c r="G141" s="4">
        <f t="shared" si="14"/>
        <v>158545.90336085876</v>
      </c>
      <c r="H141" s="4">
        <f t="shared" si="15"/>
        <v>49.229077645651159</v>
      </c>
      <c r="I141" s="4"/>
      <c r="J141" s="4">
        <f t="shared" si="16"/>
        <v>100</v>
      </c>
      <c r="K141" s="4">
        <f t="shared" si="17"/>
        <v>79.846110011306934</v>
      </c>
      <c r="L141" s="4">
        <f t="shared" si="18"/>
        <v>15104.35265418083</v>
      </c>
      <c r="M141" s="4">
        <f t="shared" si="19"/>
        <v>0</v>
      </c>
      <c r="N141" s="4">
        <f t="shared" si="20"/>
        <v>0</v>
      </c>
      <c r="O141" s="4">
        <f t="shared" si="21"/>
        <v>0</v>
      </c>
    </row>
    <row r="142" spans="1:15" x14ac:dyDescent="0.2">
      <c r="A142" s="2">
        <v>112</v>
      </c>
      <c r="B142" s="4">
        <f t="shared" si="11"/>
        <v>1153.4918938212334</v>
      </c>
      <c r="C142" s="4">
        <f t="shared" si="12"/>
        <v>578.03193933646423</v>
      </c>
      <c r="D142" s="4">
        <f>IF($A142&gt;$D$21,"",SUM(C$31:C142))</f>
        <v>76161.535514352159</v>
      </c>
      <c r="E142" s="4">
        <f t="shared" si="13"/>
        <v>575.45995448476913</v>
      </c>
      <c r="F142" s="4">
        <f>IF($A142&gt;$D$21,"",SUM(E$31:E142))</f>
        <v>53029.55659362601</v>
      </c>
      <c r="G142" s="4">
        <f t="shared" si="14"/>
        <v>157970.44340637399</v>
      </c>
      <c r="H142" s="4">
        <f t="shared" si="15"/>
        <v>49.773141991234411</v>
      </c>
      <c r="I142" s="4"/>
      <c r="J142" s="4">
        <f t="shared" si="16"/>
        <v>100</v>
      </c>
      <c r="K142" s="4">
        <f t="shared" si="17"/>
        <v>80.808286699867438</v>
      </c>
      <c r="L142" s="4">
        <f t="shared" si="18"/>
        <v>15285.160940880696</v>
      </c>
      <c r="M142" s="4">
        <f t="shared" si="19"/>
        <v>0</v>
      </c>
      <c r="N142" s="4">
        <f t="shared" si="20"/>
        <v>0</v>
      </c>
      <c r="O142" s="4">
        <f t="shared" si="21"/>
        <v>0</v>
      </c>
    </row>
    <row r="143" spans="1:15" x14ac:dyDescent="0.2">
      <c r="A143" s="2">
        <v>113</v>
      </c>
      <c r="B143" s="4">
        <f t="shared" si="11"/>
        <v>1153.4918938212334</v>
      </c>
      <c r="C143" s="4">
        <f t="shared" si="12"/>
        <v>575.9339082524051</v>
      </c>
      <c r="D143" s="4">
        <f>IF($A143&gt;$D$21,"",SUM(C$31:C143))</f>
        <v>76737.469422604569</v>
      </c>
      <c r="E143" s="4">
        <f t="shared" si="13"/>
        <v>577.55798556882826</v>
      </c>
      <c r="F143" s="4">
        <f>IF($A143&gt;$D$21,"",SUM(E$31:E143))</f>
        <v>53607.114579194837</v>
      </c>
      <c r="G143" s="4">
        <f t="shared" si="14"/>
        <v>157392.88542080516</v>
      </c>
      <c r="H143" s="4">
        <f t="shared" si="15"/>
        <v>50.319189904744007</v>
      </c>
      <c r="I143" s="4"/>
      <c r="J143" s="4">
        <f t="shared" si="16"/>
        <v>100</v>
      </c>
      <c r="K143" s="4">
        <f t="shared" si="17"/>
        <v>81.775611033711726</v>
      </c>
      <c r="L143" s="4">
        <f t="shared" si="18"/>
        <v>15466.936551914408</v>
      </c>
      <c r="M143" s="4">
        <f t="shared" si="19"/>
        <v>0</v>
      </c>
      <c r="N143" s="4">
        <f t="shared" si="20"/>
        <v>0</v>
      </c>
      <c r="O143" s="4">
        <f t="shared" si="21"/>
        <v>0</v>
      </c>
    </row>
    <row r="144" spans="1:15" x14ac:dyDescent="0.2">
      <c r="A144" s="2">
        <v>114</v>
      </c>
      <c r="B144" s="4">
        <f t="shared" si="11"/>
        <v>1153.4918938212334</v>
      </c>
      <c r="C144" s="4">
        <f t="shared" si="12"/>
        <v>573.82822809668539</v>
      </c>
      <c r="D144" s="4">
        <f>IF($A144&gt;$D$21,"",SUM(C$31:C144))</f>
        <v>77311.29765070125</v>
      </c>
      <c r="E144" s="4">
        <f t="shared" si="13"/>
        <v>579.66366572454797</v>
      </c>
      <c r="F144" s="4">
        <f>IF($A144&gt;$D$21,"",SUM(E$31:E144))</f>
        <v>54186.778244919384</v>
      </c>
      <c r="G144" s="4">
        <f t="shared" si="14"/>
        <v>156813.22175508062</v>
      </c>
      <c r="H144" s="4">
        <f t="shared" si="15"/>
        <v>50.867228617938622</v>
      </c>
      <c r="I144" s="4"/>
      <c r="J144" s="4">
        <f t="shared" si="16"/>
        <v>100</v>
      </c>
      <c r="K144" s="4">
        <f t="shared" si="17"/>
        <v>82.748110552742077</v>
      </c>
      <c r="L144" s="4">
        <f t="shared" si="18"/>
        <v>15649.684662467151</v>
      </c>
      <c r="M144" s="4">
        <f t="shared" si="19"/>
        <v>0</v>
      </c>
      <c r="N144" s="4">
        <f t="shared" si="20"/>
        <v>0</v>
      </c>
      <c r="O144" s="4">
        <f t="shared" si="21"/>
        <v>0</v>
      </c>
    </row>
    <row r="145" spans="1:15" x14ac:dyDescent="0.2">
      <c r="A145" s="2">
        <v>115</v>
      </c>
      <c r="B145" s="4">
        <f t="shared" si="11"/>
        <v>1153.4918938212334</v>
      </c>
      <c r="C145" s="4">
        <f t="shared" si="12"/>
        <v>571.71487098206467</v>
      </c>
      <c r="D145" s="4">
        <f>IF($A145&gt;$D$21,"",SUM(C$31:C145))</f>
        <v>77883.012521683311</v>
      </c>
      <c r="E145" s="4">
        <f t="shared" si="13"/>
        <v>581.77702283916869</v>
      </c>
      <c r="F145" s="4">
        <f>IF($A145&gt;$D$21,"",SUM(E$31:E145))</f>
        <v>54768.555267758551</v>
      </c>
      <c r="G145" s="4">
        <f t="shared" si="14"/>
        <v>156231.44473224145</v>
      </c>
      <c r="H145" s="4">
        <f t="shared" si="15"/>
        <v>51.41726538894136</v>
      </c>
      <c r="I145" s="4"/>
      <c r="J145" s="4">
        <f t="shared" si="16"/>
        <v>100</v>
      </c>
      <c r="K145" s="4">
        <f t="shared" si="17"/>
        <v>83.725812944199248</v>
      </c>
      <c r="L145" s="4">
        <f t="shared" si="18"/>
        <v>15833.41047541135</v>
      </c>
      <c r="M145" s="4">
        <f t="shared" si="19"/>
        <v>0</v>
      </c>
      <c r="N145" s="4">
        <f t="shared" si="20"/>
        <v>0</v>
      </c>
      <c r="O145" s="4">
        <f t="shared" si="21"/>
        <v>0</v>
      </c>
    </row>
    <row r="146" spans="1:15" x14ac:dyDescent="0.2">
      <c r="A146" s="2">
        <v>116</v>
      </c>
      <c r="B146" s="4">
        <f t="shared" si="11"/>
        <v>1153.4918938212334</v>
      </c>
      <c r="C146" s="4">
        <f t="shared" si="12"/>
        <v>569.59380891963019</v>
      </c>
      <c r="D146" s="4">
        <f>IF($A146&gt;$D$21,"",SUM(C$31:C146))</f>
        <v>78452.606330602939</v>
      </c>
      <c r="E146" s="4">
        <f t="shared" si="13"/>
        <v>583.89808490160317</v>
      </c>
      <c r="F146" s="4">
        <f>IF($A146&gt;$D$21,"",SUM(E$31:E146))</f>
        <v>55352.453352660152</v>
      </c>
      <c r="G146" s="4">
        <f t="shared" si="14"/>
        <v>155647.54664733986</v>
      </c>
      <c r="H146" s="4">
        <f t="shared" si="15"/>
        <v>51.969307502338665</v>
      </c>
      <c r="I146" s="4"/>
      <c r="J146" s="4">
        <f t="shared" si="16"/>
        <v>100</v>
      </c>
      <c r="K146" s="4">
        <f t="shared" si="17"/>
        <v>84.708746043450716</v>
      </c>
      <c r="L146" s="4">
        <f t="shared" si="18"/>
        <v>16018.119221454801</v>
      </c>
      <c r="M146" s="4">
        <f t="shared" si="19"/>
        <v>0</v>
      </c>
      <c r="N146" s="4">
        <f t="shared" si="20"/>
        <v>0</v>
      </c>
      <c r="O146" s="4">
        <f t="shared" si="21"/>
        <v>0</v>
      </c>
    </row>
    <row r="147" spans="1:15" x14ac:dyDescent="0.2">
      <c r="A147" s="2">
        <v>117</v>
      </c>
      <c r="B147" s="4">
        <f t="shared" si="11"/>
        <v>1153.4918938212334</v>
      </c>
      <c r="C147" s="4">
        <f t="shared" si="12"/>
        <v>567.46501381842654</v>
      </c>
      <c r="D147" s="4">
        <f>IF($A147&gt;$D$21,"",SUM(C$31:C147))</f>
        <v>79020.071344421362</v>
      </c>
      <c r="E147" s="4">
        <f t="shared" si="13"/>
        <v>586.02688000280682</v>
      </c>
      <c r="F147" s="4">
        <f>IF($A147&gt;$D$21,"",SUM(E$31:E147))</f>
        <v>55938.480232662958</v>
      </c>
      <c r="G147" s="4">
        <f t="shared" si="14"/>
        <v>155061.51976733704</v>
      </c>
      <c r="H147" s="4">
        <f t="shared" si="15"/>
        <v>52.523362269274116</v>
      </c>
      <c r="I147" s="4"/>
      <c r="J147" s="4">
        <f t="shared" si="16"/>
        <v>100</v>
      </c>
      <c r="K147" s="4">
        <f t="shared" si="17"/>
        <v>85.696937834783185</v>
      </c>
      <c r="L147" s="4">
        <f t="shared" si="18"/>
        <v>16203.816159289585</v>
      </c>
      <c r="M147" s="4">
        <f t="shared" si="19"/>
        <v>0</v>
      </c>
      <c r="N147" s="4">
        <f t="shared" si="20"/>
        <v>0</v>
      </c>
      <c r="O147" s="4">
        <f t="shared" si="21"/>
        <v>0</v>
      </c>
    </row>
    <row r="148" spans="1:15" x14ac:dyDescent="0.2">
      <c r="A148" s="2">
        <v>118</v>
      </c>
      <c r="B148" s="4">
        <f t="shared" si="11"/>
        <v>1153.4918938212334</v>
      </c>
      <c r="C148" s="4">
        <f t="shared" si="12"/>
        <v>565.32845748508294</v>
      </c>
      <c r="D148" s="4">
        <f>IF($A148&gt;$D$21,"",SUM(C$31:C148))</f>
        <v>79585.399801906446</v>
      </c>
      <c r="E148" s="4">
        <f t="shared" si="13"/>
        <v>588.16343633615043</v>
      </c>
      <c r="F148" s="4">
        <f>IF($A148&gt;$D$21,"",SUM(E$31:E148))</f>
        <v>56526.64366899911</v>
      </c>
      <c r="G148" s="4">
        <f t="shared" si="14"/>
        <v>154473.35633100089</v>
      </c>
      <c r="H148" s="4">
        <f t="shared" si="15"/>
        <v>53.079437027547556</v>
      </c>
      <c r="I148" s="4"/>
      <c r="J148" s="4">
        <f t="shared" si="16"/>
        <v>100</v>
      </c>
      <c r="K148" s="4">
        <f t="shared" si="17"/>
        <v>86.690416452199273</v>
      </c>
      <c r="L148" s="4">
        <f t="shared" si="18"/>
        <v>16390.506575741783</v>
      </c>
      <c r="M148" s="4">
        <f t="shared" si="19"/>
        <v>0</v>
      </c>
      <c r="N148" s="4">
        <f t="shared" si="20"/>
        <v>0</v>
      </c>
      <c r="O148" s="4">
        <f t="shared" si="21"/>
        <v>0</v>
      </c>
    </row>
    <row r="149" spans="1:15" x14ac:dyDescent="0.2">
      <c r="A149" s="2">
        <v>119</v>
      </c>
      <c r="B149" s="4">
        <f t="shared" si="11"/>
        <v>1153.4918938212334</v>
      </c>
      <c r="C149" s="4">
        <f t="shared" si="12"/>
        <v>563.18411162344069</v>
      </c>
      <c r="D149" s="4">
        <f>IF($A149&gt;$D$21,"",SUM(C$31:C149))</f>
        <v>80148.583913529888</v>
      </c>
      <c r="E149" s="4">
        <f t="shared" si="13"/>
        <v>590.30778219779268</v>
      </c>
      <c r="F149" s="4">
        <f>IF($A149&gt;$D$21,"",SUM(E$31:E149))</f>
        <v>57116.951451196903</v>
      </c>
      <c r="G149" s="4">
        <f t="shared" si="14"/>
        <v>153883.04854880311</v>
      </c>
      <c r="H149" s="4">
        <f t="shared" si="15"/>
        <v>53.637539141710477</v>
      </c>
      <c r="I149" s="4"/>
      <c r="J149" s="4">
        <f t="shared" si="16"/>
        <v>100</v>
      </c>
      <c r="K149" s="4">
        <f t="shared" si="17"/>
        <v>87.689210180218538</v>
      </c>
      <c r="L149" s="4">
        <f t="shared" si="18"/>
        <v>16578.195785922002</v>
      </c>
      <c r="M149" s="4">
        <f t="shared" si="19"/>
        <v>0</v>
      </c>
      <c r="N149" s="4">
        <f t="shared" si="20"/>
        <v>0</v>
      </c>
      <c r="O149" s="4">
        <f t="shared" si="21"/>
        <v>0</v>
      </c>
    </row>
    <row r="150" spans="1:15" x14ac:dyDescent="0.2">
      <c r="A150" s="2">
        <v>120</v>
      </c>
      <c r="B150" s="4">
        <f t="shared" si="11"/>
        <v>1153.4918938212334</v>
      </c>
      <c r="C150" s="4">
        <f t="shared" si="12"/>
        <v>561.03194783417791</v>
      </c>
      <c r="D150" s="4">
        <f>IF($A150&gt;$D$21,"",SUM(C$31:C150))</f>
        <v>80709.615861364073</v>
      </c>
      <c r="E150" s="4">
        <f t="shared" si="13"/>
        <v>592.45994598705545</v>
      </c>
      <c r="F150" s="4">
        <f>IF($A150&gt;$D$21,"",SUM(E$31:E150))</f>
        <v>57709.411397183962</v>
      </c>
      <c r="G150" s="4">
        <f t="shared" si="14"/>
        <v>153290.58860281605</v>
      </c>
      <c r="H150" s="4">
        <f t="shared" si="15"/>
        <v>54.197676003164588</v>
      </c>
      <c r="I150" s="4"/>
      <c r="J150" s="4">
        <f t="shared" si="16"/>
        <v>100</v>
      </c>
      <c r="K150" s="4">
        <f t="shared" si="17"/>
        <v>88.693347454682709</v>
      </c>
      <c r="L150" s="4">
        <f t="shared" si="18"/>
        <v>16766.889133376684</v>
      </c>
      <c r="M150" s="4">
        <f t="shared" si="19"/>
        <v>0</v>
      </c>
      <c r="N150" s="4">
        <f t="shared" si="20"/>
        <v>0</v>
      </c>
      <c r="O150" s="4">
        <f t="shared" si="21"/>
        <v>0</v>
      </c>
    </row>
    <row r="151" spans="1:15" x14ac:dyDescent="0.2">
      <c r="A151" s="2">
        <v>121</v>
      </c>
      <c r="B151" s="4">
        <f t="shared" si="11"/>
        <v>1153.4918938212334</v>
      </c>
      <c r="C151" s="4">
        <f t="shared" si="12"/>
        <v>558.87193761443348</v>
      </c>
      <c r="D151" s="4">
        <f>IF($A151&gt;$D$21,"",SUM(C$31:C151))</f>
        <v>81268.487798978502</v>
      </c>
      <c r="E151" s="4">
        <f t="shared" si="13"/>
        <v>594.61995620679988</v>
      </c>
      <c r="F151" s="4">
        <f>IF($A151&gt;$D$21,"",SUM(E$31:E151))</f>
        <v>58304.031353390761</v>
      </c>
      <c r="G151" s="4">
        <f t="shared" si="14"/>
        <v>152695.96864660925</v>
      </c>
      <c r="H151" s="4">
        <f t="shared" si="15"/>
        <v>54.759855030259473</v>
      </c>
      <c r="I151" s="4"/>
      <c r="J151" s="4">
        <f t="shared" si="16"/>
        <v>100</v>
      </c>
      <c r="K151" s="4">
        <f t="shared" si="17"/>
        <v>89.702856863565259</v>
      </c>
      <c r="L151" s="4">
        <f t="shared" si="18"/>
        <v>16956.591990240249</v>
      </c>
      <c r="M151" s="4">
        <f t="shared" si="19"/>
        <v>0</v>
      </c>
      <c r="N151" s="4">
        <f t="shared" si="20"/>
        <v>0</v>
      </c>
      <c r="O151" s="4">
        <f t="shared" si="21"/>
        <v>0</v>
      </c>
    </row>
    <row r="152" spans="1:15" x14ac:dyDescent="0.2">
      <c r="A152" s="2">
        <v>122</v>
      </c>
      <c r="B152" s="4">
        <f t="shared" si="11"/>
        <v>1153.4918938212334</v>
      </c>
      <c r="C152" s="4">
        <f t="shared" si="12"/>
        <v>556.70405235742953</v>
      </c>
      <c r="D152" s="4">
        <f>IF($A152&gt;$D$21,"",SUM(C$31:C152))</f>
        <v>81825.191851335927</v>
      </c>
      <c r="E152" s="4">
        <f t="shared" si="13"/>
        <v>596.78784146380383</v>
      </c>
      <c r="F152" s="4">
        <f>IF($A152&gt;$D$21,"",SUM(E$31:E152))</f>
        <v>58900.819194854565</v>
      </c>
      <c r="G152" s="4">
        <f t="shared" si="14"/>
        <v>152099.18080514544</v>
      </c>
      <c r="H152" s="4">
        <f t="shared" si="15"/>
        <v>55.324083668390585</v>
      </c>
      <c r="I152" s="4"/>
      <c r="J152" s="4">
        <f t="shared" si="16"/>
        <v>100</v>
      </c>
      <c r="K152" s="4">
        <f t="shared" si="17"/>
        <v>90.717767147785324</v>
      </c>
      <c r="L152" s="4">
        <f t="shared" si="18"/>
        <v>17147.309757388033</v>
      </c>
      <c r="M152" s="4">
        <f t="shared" si="19"/>
        <v>0</v>
      </c>
      <c r="N152" s="4">
        <f t="shared" si="20"/>
        <v>0</v>
      </c>
      <c r="O152" s="4">
        <f t="shared" si="21"/>
        <v>0</v>
      </c>
    </row>
    <row r="153" spans="1:15" x14ac:dyDescent="0.2">
      <c r="A153" s="2">
        <v>123</v>
      </c>
      <c r="B153" s="4">
        <f t="shared" si="11"/>
        <v>1153.4918938212334</v>
      </c>
      <c r="C153" s="4">
        <f t="shared" si="12"/>
        <v>554.52826335209272</v>
      </c>
      <c r="D153" s="4">
        <f>IF($A153&gt;$D$21,"",SUM(C$31:C153))</f>
        <v>82379.720114688025</v>
      </c>
      <c r="E153" s="4">
        <f t="shared" si="13"/>
        <v>598.96363046914064</v>
      </c>
      <c r="F153" s="4">
        <f>IF($A153&gt;$D$21,"",SUM(E$31:E153))</f>
        <v>59499.782825323702</v>
      </c>
      <c r="G153" s="4">
        <f t="shared" si="14"/>
        <v>151500.21717467631</v>
      </c>
      <c r="H153" s="4">
        <f t="shared" si="15"/>
        <v>55.890369390098044</v>
      </c>
      <c r="I153" s="4"/>
      <c r="J153" s="4">
        <f t="shared" si="16"/>
        <v>100</v>
      </c>
      <c r="K153" s="4">
        <f t="shared" si="17"/>
        <v>91.738107202025972</v>
      </c>
      <c r="L153" s="4">
        <f t="shared" si="18"/>
        <v>17339.047864590058</v>
      </c>
      <c r="M153" s="4">
        <f t="shared" si="19"/>
        <v>0</v>
      </c>
      <c r="N153" s="4">
        <f t="shared" si="20"/>
        <v>0</v>
      </c>
      <c r="O153" s="4">
        <f t="shared" si="21"/>
        <v>0</v>
      </c>
    </row>
    <row r="154" spans="1:15" x14ac:dyDescent="0.2">
      <c r="A154" s="2">
        <v>124</v>
      </c>
      <c r="B154" s="4">
        <f t="shared" si="11"/>
        <v>1153.4918938212334</v>
      </c>
      <c r="C154" s="4">
        <f t="shared" si="12"/>
        <v>552.34454178267401</v>
      </c>
      <c r="D154" s="4">
        <f>IF($A154&gt;$D$21,"",SUM(C$31:C154))</f>
        <v>82932.064656470699</v>
      </c>
      <c r="E154" s="4">
        <f t="shared" si="13"/>
        <v>601.14735203855935</v>
      </c>
      <c r="F154" s="4">
        <f>IF($A154&gt;$D$21,"",SUM(E$31:E154))</f>
        <v>60100.930177362265</v>
      </c>
      <c r="G154" s="4">
        <f t="shared" si="14"/>
        <v>150899.06982263774</v>
      </c>
      <c r="H154" s="4">
        <f t="shared" si="15"/>
        <v>56.458719695166337</v>
      </c>
      <c r="I154" s="4"/>
      <c r="J154" s="4">
        <f t="shared" si="16"/>
        <v>100</v>
      </c>
      <c r="K154" s="4">
        <f t="shared" si="17"/>
        <v>92.763906075556804</v>
      </c>
      <c r="L154" s="4">
        <f t="shared" si="18"/>
        <v>17531.811770665616</v>
      </c>
      <c r="M154" s="4">
        <f t="shared" si="19"/>
        <v>0</v>
      </c>
      <c r="N154" s="4">
        <f t="shared" si="20"/>
        <v>0</v>
      </c>
      <c r="O154" s="4">
        <f t="shared" si="21"/>
        <v>0</v>
      </c>
    </row>
    <row r="155" spans="1:15" x14ac:dyDescent="0.2">
      <c r="A155" s="2">
        <v>125</v>
      </c>
      <c r="B155" s="4">
        <f t="shared" si="11"/>
        <v>1153.4918938212334</v>
      </c>
      <c r="C155" s="4">
        <f t="shared" si="12"/>
        <v>550.15285872836671</v>
      </c>
      <c r="D155" s="4">
        <f>IF($A155&gt;$D$21,"",SUM(C$31:C155))</f>
        <v>83482.217515199067</v>
      </c>
      <c r="E155" s="4">
        <f t="shared" si="13"/>
        <v>603.33903509286665</v>
      </c>
      <c r="F155" s="4">
        <f>IF($A155&gt;$D$21,"",SUM(E$31:E155))</f>
        <v>60704.269212455132</v>
      </c>
      <c r="G155" s="4">
        <f t="shared" si="14"/>
        <v>150295.73078754489</v>
      </c>
      <c r="H155" s="4">
        <f t="shared" si="15"/>
        <v>57.029142110721637</v>
      </c>
      <c r="I155" s="4"/>
      <c r="J155" s="4">
        <f t="shared" si="16"/>
        <v>100</v>
      </c>
      <c r="K155" s="4">
        <f t="shared" si="17"/>
        <v>93.795192973061035</v>
      </c>
      <c r="L155" s="4">
        <f t="shared" si="18"/>
        <v>17725.606963638678</v>
      </c>
      <c r="M155" s="4">
        <f t="shared" si="19"/>
        <v>0</v>
      </c>
      <c r="N155" s="4">
        <f t="shared" si="20"/>
        <v>0</v>
      </c>
      <c r="O155" s="4">
        <f t="shared" si="21"/>
        <v>0</v>
      </c>
    </row>
    <row r="156" spans="1:15" x14ac:dyDescent="0.2">
      <c r="A156" s="2">
        <v>126</v>
      </c>
      <c r="B156" s="4">
        <f t="shared" si="11"/>
        <v>1153.4918938212334</v>
      </c>
      <c r="C156" s="4">
        <f t="shared" si="12"/>
        <v>547.953185162924</v>
      </c>
      <c r="D156" s="4">
        <f>IF($A156&gt;$D$21,"",SUM(C$31:C156))</f>
        <v>84030.170700361996</v>
      </c>
      <c r="E156" s="4">
        <f t="shared" si="13"/>
        <v>605.53870865830936</v>
      </c>
      <c r="F156" s="4">
        <f>IF($A156&gt;$D$21,"",SUM(E$31:E156))</f>
        <v>61309.807921113439</v>
      </c>
      <c r="G156" s="4">
        <f t="shared" si="14"/>
        <v>149690.19207888658</v>
      </c>
      <c r="H156" s="4">
        <f t="shared" si="15"/>
        <v>57.601644191333548</v>
      </c>
      <c r="I156" s="4"/>
      <c r="J156" s="4">
        <f t="shared" si="16"/>
        <v>100</v>
      </c>
      <c r="K156" s="4">
        <f t="shared" si="17"/>
        <v>94.831997255466931</v>
      </c>
      <c r="L156" s="4">
        <f t="shared" si="18"/>
        <v>17920.438960894146</v>
      </c>
      <c r="M156" s="4">
        <f t="shared" si="19"/>
        <v>0</v>
      </c>
      <c r="N156" s="4">
        <f t="shared" si="20"/>
        <v>0</v>
      </c>
      <c r="O156" s="4">
        <f t="shared" si="21"/>
        <v>0</v>
      </c>
    </row>
    <row r="157" spans="1:15" x14ac:dyDescent="0.2">
      <c r="A157" s="2">
        <v>127</v>
      </c>
      <c r="B157" s="4">
        <f t="shared" si="11"/>
        <v>1153.4918938212334</v>
      </c>
      <c r="C157" s="4">
        <f t="shared" si="12"/>
        <v>545.74549195427392</v>
      </c>
      <c r="D157" s="4">
        <f>IF($A157&gt;$D$21,"",SUM(C$31:C157))</f>
        <v>84575.916192316276</v>
      </c>
      <c r="E157" s="4">
        <f t="shared" si="13"/>
        <v>607.74640186695945</v>
      </c>
      <c r="F157" s="4">
        <f>IF($A157&gt;$D$21,"",SUM(E$31:E157))</f>
        <v>61917.554322980395</v>
      </c>
      <c r="G157" s="4">
        <f t="shared" si="14"/>
        <v>149082.44567701963</v>
      </c>
      <c r="H157" s="4">
        <f t="shared" si="15"/>
        <v>58.176233519114476</v>
      </c>
      <c r="I157" s="4"/>
      <c r="J157" s="4">
        <f t="shared" si="16"/>
        <v>100</v>
      </c>
      <c r="K157" s="4">
        <f t="shared" si="17"/>
        <v>95.874348440783677</v>
      </c>
      <c r="L157" s="4">
        <f t="shared" si="18"/>
        <v>18116.313309334928</v>
      </c>
      <c r="M157" s="4">
        <f t="shared" si="19"/>
        <v>0</v>
      </c>
      <c r="N157" s="4">
        <f t="shared" si="20"/>
        <v>0</v>
      </c>
      <c r="O157" s="4">
        <f t="shared" si="21"/>
        <v>0</v>
      </c>
    </row>
    <row r="158" spans="1:15" x14ac:dyDescent="0.2">
      <c r="A158" s="2">
        <v>128</v>
      </c>
      <c r="B158" s="4">
        <f t="shared" si="11"/>
        <v>1153.4918938212334</v>
      </c>
      <c r="C158" s="4">
        <f t="shared" si="12"/>
        <v>543.52974986413403</v>
      </c>
      <c r="D158" s="4">
        <f>IF($A158&gt;$D$21,"",SUM(C$31:C158))</f>
        <v>85119.445942180406</v>
      </c>
      <c r="E158" s="4">
        <f t="shared" si="13"/>
        <v>609.96214395709933</v>
      </c>
      <c r="F158" s="4">
        <f>IF($A158&gt;$D$21,"",SUM(E$31:E158))</f>
        <v>62527.516466937494</v>
      </c>
      <c r="G158" s="4">
        <f t="shared" si="14"/>
        <v>148472.48353306254</v>
      </c>
      <c r="H158" s="4">
        <f t="shared" si="15"/>
        <v>58.752917703819548</v>
      </c>
      <c r="I158" s="4"/>
      <c r="J158" s="4">
        <f t="shared" si="16"/>
        <v>100</v>
      </c>
      <c r="K158" s="4">
        <f t="shared" si="17"/>
        <v>96.922276204941866</v>
      </c>
      <c r="L158" s="4">
        <f t="shared" si="18"/>
        <v>18313.235585539871</v>
      </c>
      <c r="M158" s="4">
        <f t="shared" si="19"/>
        <v>0</v>
      </c>
      <c r="N158" s="4">
        <f t="shared" si="20"/>
        <v>0</v>
      </c>
      <c r="O158" s="4">
        <f t="shared" si="21"/>
        <v>0</v>
      </c>
    </row>
    <row r="159" spans="1:15" x14ac:dyDescent="0.2">
      <c r="A159" s="2">
        <v>129</v>
      </c>
      <c r="B159" s="4">
        <f t="shared" ref="B159:B222" si="22">IF(A159&lt;$D$21,$D$20,IF(A159&gt;$D$21,"",(1+$D$14/12)*G158))</f>
        <v>1153.4918938212334</v>
      </c>
      <c r="C159" s="4">
        <f t="shared" ref="C159:C222" si="23">IF(A159&gt;$D$21,"",$D$14/12*G158)</f>
        <v>541.3059295476238</v>
      </c>
      <c r="D159" s="4">
        <f>IF($A159&gt;$D$21,"",SUM(C$31:C159))</f>
        <v>85660.751871728033</v>
      </c>
      <c r="E159" s="4">
        <f t="shared" ref="E159:E222" si="24">IF($A159&gt;$D$21,"",B159-C159)</f>
        <v>612.18596427360956</v>
      </c>
      <c r="F159" s="4">
        <f>IF($A159&gt;$D$21,"",SUM(E$31:E159))</f>
        <v>63139.702431211103</v>
      </c>
      <c r="G159" s="4">
        <f t="shared" ref="G159:G222" si="25">IF(A159&gt;$D$21,"",G158-E159)</f>
        <v>147860.29756878893</v>
      </c>
      <c r="H159" s="4">
        <f t="shared" ref="H159:H222" si="26">IF(A159&gt;12*$D$15,"",-IPMT($D$14/12,A159,$D$15*12,$D$13)-IF(A159&gt;$D$21,0,C159))</f>
        <v>59.331704382948033</v>
      </c>
      <c r="I159" s="4"/>
      <c r="J159" s="4">
        <f t="shared" ref="J159:J222" si="27">IF(A159&gt;$D$15*12,$D$20,$D$16)</f>
        <v>100</v>
      </c>
      <c r="K159" s="4">
        <f t="shared" ref="K159:K222" si="28">$L$14/12*L158</f>
        <v>97.975810382638301</v>
      </c>
      <c r="L159" s="4">
        <f t="shared" ref="L159:L222" si="29">K159+J159+L158</f>
        <v>18511.21139592251</v>
      </c>
      <c r="M159" s="4">
        <f t="shared" ref="M159:M222" si="30">IF(A159&lt;=$D$21,0,$D$20)</f>
        <v>0</v>
      </c>
      <c r="N159" s="4">
        <f t="shared" ref="N159:N222" si="31">$L$14/12*O158</f>
        <v>0</v>
      </c>
      <c r="O159" s="4">
        <f t="shared" ref="O159:O222" si="32">N159+M159+O158</f>
        <v>0</v>
      </c>
    </row>
    <row r="160" spans="1:15" x14ac:dyDescent="0.2">
      <c r="A160" s="2">
        <v>130</v>
      </c>
      <c r="B160" s="4">
        <f t="shared" si="22"/>
        <v>1153.4918938212334</v>
      </c>
      <c r="C160" s="4">
        <f t="shared" si="23"/>
        <v>539.07400155287621</v>
      </c>
      <c r="D160" s="4">
        <f>IF($A160&gt;$D$21,"",SUM(C$31:C160))</f>
        <v>86199.825873280904</v>
      </c>
      <c r="E160" s="4">
        <f t="shared" si="24"/>
        <v>614.41789226835715</v>
      </c>
      <c r="F160" s="4">
        <f>IF($A160&gt;$D$21,"",SUM(E$31:E160))</f>
        <v>63754.120323479459</v>
      </c>
      <c r="G160" s="4">
        <f t="shared" si="25"/>
        <v>147245.87967652056</v>
      </c>
      <c r="H160" s="4">
        <f t="shared" si="26"/>
        <v>59.912601221844398</v>
      </c>
      <c r="I160" s="4"/>
      <c r="J160" s="4">
        <f t="shared" si="27"/>
        <v>100</v>
      </c>
      <c r="K160" s="4">
        <f t="shared" si="28"/>
        <v>99.034980968185423</v>
      </c>
      <c r="L160" s="4">
        <f t="shared" si="29"/>
        <v>18710.246376890696</v>
      </c>
      <c r="M160" s="4">
        <f t="shared" si="30"/>
        <v>0</v>
      </c>
      <c r="N160" s="4">
        <f t="shared" si="31"/>
        <v>0</v>
      </c>
      <c r="O160" s="4">
        <f t="shared" si="32"/>
        <v>0</v>
      </c>
    </row>
    <row r="161" spans="1:15" x14ac:dyDescent="0.2">
      <c r="A161" s="2">
        <v>131</v>
      </c>
      <c r="B161" s="4">
        <f t="shared" si="22"/>
        <v>1153.4918938212334</v>
      </c>
      <c r="C161" s="4">
        <f t="shared" si="23"/>
        <v>536.83393632064781</v>
      </c>
      <c r="D161" s="4">
        <f>IF($A161&gt;$D$21,"",SUM(C$31:C161))</f>
        <v>86736.659809601551</v>
      </c>
      <c r="E161" s="4">
        <f t="shared" si="24"/>
        <v>616.65795750058555</v>
      </c>
      <c r="F161" s="4">
        <f>IF($A161&gt;$D$21,"",SUM(E$31:E161))</f>
        <v>64370.778280980048</v>
      </c>
      <c r="G161" s="4">
        <f t="shared" si="25"/>
        <v>146629.22171901999</v>
      </c>
      <c r="H161" s="4">
        <f t="shared" si="26"/>
        <v>60.495615913798815</v>
      </c>
      <c r="I161" s="4"/>
      <c r="J161" s="4">
        <f t="shared" si="27"/>
        <v>100</v>
      </c>
      <c r="K161" s="4">
        <f t="shared" si="28"/>
        <v>100.09981811636523</v>
      </c>
      <c r="L161" s="4">
        <f t="shared" si="29"/>
        <v>18910.346195007063</v>
      </c>
      <c r="M161" s="4">
        <f t="shared" si="30"/>
        <v>0</v>
      </c>
      <c r="N161" s="4">
        <f t="shared" si="31"/>
        <v>0</v>
      </c>
      <c r="O161" s="4">
        <f t="shared" si="32"/>
        <v>0</v>
      </c>
    </row>
    <row r="162" spans="1:15" x14ac:dyDescent="0.2">
      <c r="A162" s="2">
        <v>132</v>
      </c>
      <c r="B162" s="4">
        <f t="shared" si="22"/>
        <v>1153.4918938212334</v>
      </c>
      <c r="C162" s="4">
        <f t="shared" si="23"/>
        <v>534.58570418392696</v>
      </c>
      <c r="D162" s="4">
        <f>IF($A162&gt;$D$21,"",SUM(C$31:C162))</f>
        <v>87271.245513785485</v>
      </c>
      <c r="E162" s="4">
        <f t="shared" si="24"/>
        <v>618.9061896373064</v>
      </c>
      <c r="F162" s="4">
        <f>IF($A162&gt;$D$21,"",SUM(E$31:E162))</f>
        <v>64989.684470617358</v>
      </c>
      <c r="G162" s="4">
        <f t="shared" si="25"/>
        <v>146010.31552938267</v>
      </c>
      <c r="H162" s="4">
        <f t="shared" si="26"/>
        <v>61.080756180151184</v>
      </c>
      <c r="I162" s="4"/>
      <c r="J162" s="4">
        <f t="shared" si="27"/>
        <v>100</v>
      </c>
      <c r="K162" s="4">
        <f t="shared" si="28"/>
        <v>101.17035214328779</v>
      </c>
      <c r="L162" s="4">
        <f t="shared" si="29"/>
        <v>19111.51654715035</v>
      </c>
      <c r="M162" s="4">
        <f t="shared" si="30"/>
        <v>0</v>
      </c>
      <c r="N162" s="4">
        <f t="shared" si="31"/>
        <v>0</v>
      </c>
      <c r="O162" s="4">
        <f t="shared" si="32"/>
        <v>0</v>
      </c>
    </row>
    <row r="163" spans="1:15" x14ac:dyDescent="0.2">
      <c r="A163" s="2">
        <v>133</v>
      </c>
      <c r="B163" s="4">
        <f t="shared" si="22"/>
        <v>1153.4918938212334</v>
      </c>
      <c r="C163" s="4">
        <f t="shared" si="23"/>
        <v>532.32927536754096</v>
      </c>
      <c r="D163" s="4">
        <f>IF($A163&gt;$D$21,"",SUM(C$31:C163))</f>
        <v>87803.574789153019</v>
      </c>
      <c r="E163" s="4">
        <f t="shared" si="24"/>
        <v>621.1626184536924</v>
      </c>
      <c r="F163" s="4">
        <f>IF($A163&gt;$D$21,"",SUM(E$31:E163))</f>
        <v>65610.847089071045</v>
      </c>
      <c r="G163" s="4">
        <f t="shared" si="25"/>
        <v>145389.15291092897</v>
      </c>
      <c r="H163" s="4">
        <f t="shared" si="26"/>
        <v>61.668029770391399</v>
      </c>
      <c r="I163" s="4"/>
      <c r="J163" s="4">
        <f t="shared" si="27"/>
        <v>100</v>
      </c>
      <c r="K163" s="4">
        <f t="shared" si="28"/>
        <v>102.24661352725437</v>
      </c>
      <c r="L163" s="4">
        <f t="shared" si="29"/>
        <v>19313.763160677605</v>
      </c>
      <c r="M163" s="4">
        <f t="shared" si="30"/>
        <v>0</v>
      </c>
      <c r="N163" s="4">
        <f t="shared" si="31"/>
        <v>0</v>
      </c>
      <c r="O163" s="4">
        <f t="shared" si="32"/>
        <v>0</v>
      </c>
    </row>
    <row r="164" spans="1:15" x14ac:dyDescent="0.2">
      <c r="A164" s="2">
        <v>134</v>
      </c>
      <c r="B164" s="4">
        <f t="shared" si="22"/>
        <v>1153.4918938212334</v>
      </c>
      <c r="C164" s="4">
        <f t="shared" si="23"/>
        <v>530.06461998776183</v>
      </c>
      <c r="D164" s="4">
        <f>IF($A164&gt;$D$21,"",SUM(C$31:C164))</f>
        <v>88333.639409140786</v>
      </c>
      <c r="E164" s="4">
        <f t="shared" si="24"/>
        <v>623.42727383347153</v>
      </c>
      <c r="F164" s="4">
        <f>IF($A164&gt;$D$21,"",SUM(E$31:E164))</f>
        <v>66234.274362904514</v>
      </c>
      <c r="G164" s="4">
        <f t="shared" si="25"/>
        <v>144765.72563709549</v>
      </c>
      <c r="H164" s="4">
        <f t="shared" si="26"/>
        <v>62.257444462262697</v>
      </c>
      <c r="I164" s="4"/>
      <c r="J164" s="4">
        <f t="shared" si="27"/>
        <v>100</v>
      </c>
      <c r="K164" s="4">
        <f t="shared" si="28"/>
        <v>103.32863290962518</v>
      </c>
      <c r="L164" s="4">
        <f t="shared" si="29"/>
        <v>19517.091793587231</v>
      </c>
      <c r="M164" s="4">
        <f t="shared" si="30"/>
        <v>0</v>
      </c>
      <c r="N164" s="4">
        <f t="shared" si="31"/>
        <v>0</v>
      </c>
      <c r="O164" s="4">
        <f t="shared" si="32"/>
        <v>0</v>
      </c>
    </row>
    <row r="165" spans="1:15" x14ac:dyDescent="0.2">
      <c r="A165" s="2">
        <v>135</v>
      </c>
      <c r="B165" s="4">
        <f t="shared" si="22"/>
        <v>1153.4918938212334</v>
      </c>
      <c r="C165" s="4">
        <f t="shared" si="23"/>
        <v>527.79170805191052</v>
      </c>
      <c r="D165" s="4">
        <f>IF($A165&gt;$D$21,"",SUM(C$31:C165))</f>
        <v>88861.431117192697</v>
      </c>
      <c r="E165" s="4">
        <f t="shared" si="24"/>
        <v>625.70018576932284</v>
      </c>
      <c r="F165" s="4">
        <f>IF($A165&gt;$D$21,"",SUM(E$31:E165))</f>
        <v>66859.974548673839</v>
      </c>
      <c r="G165" s="4">
        <f t="shared" si="25"/>
        <v>144140.02545132616</v>
      </c>
      <c r="H165" s="4">
        <f t="shared" si="26"/>
        <v>62.849008061864765</v>
      </c>
      <c r="I165" s="4"/>
      <c r="J165" s="4">
        <f t="shared" si="27"/>
        <v>100</v>
      </c>
      <c r="K165" s="4">
        <f t="shared" si="28"/>
        <v>104.41644109569168</v>
      </c>
      <c r="L165" s="4">
        <f t="shared" si="29"/>
        <v>19721.508234682922</v>
      </c>
      <c r="M165" s="4">
        <f t="shared" si="30"/>
        <v>0</v>
      </c>
      <c r="N165" s="4">
        <f t="shared" si="31"/>
        <v>0</v>
      </c>
      <c r="O165" s="4">
        <f t="shared" si="32"/>
        <v>0</v>
      </c>
    </row>
    <row r="166" spans="1:15" x14ac:dyDescent="0.2">
      <c r="A166" s="2">
        <v>136</v>
      </c>
      <c r="B166" s="4">
        <f t="shared" si="22"/>
        <v>1153.4918938212334</v>
      </c>
      <c r="C166" s="4">
        <f t="shared" si="23"/>
        <v>525.51050945795987</v>
      </c>
      <c r="D166" s="4">
        <f>IF($A166&gt;$D$21,"",SUM(C$31:C166))</f>
        <v>89386.94162665066</v>
      </c>
      <c r="E166" s="4">
        <f t="shared" si="24"/>
        <v>627.98138436327349</v>
      </c>
      <c r="F166" s="4">
        <f>IF($A166&gt;$D$21,"",SUM(E$31:E166))</f>
        <v>67487.955933037112</v>
      </c>
      <c r="G166" s="4">
        <f t="shared" si="25"/>
        <v>143512.04406696287</v>
      </c>
      <c r="H166" s="4">
        <f t="shared" si="26"/>
        <v>63.44272840375686</v>
      </c>
      <c r="I166" s="4"/>
      <c r="J166" s="4">
        <f t="shared" si="27"/>
        <v>100</v>
      </c>
      <c r="K166" s="4">
        <f t="shared" si="28"/>
        <v>105.51006905555363</v>
      </c>
      <c r="L166" s="4">
        <f t="shared" si="29"/>
        <v>19927.018303738474</v>
      </c>
      <c r="M166" s="4">
        <f t="shared" si="30"/>
        <v>0</v>
      </c>
      <c r="N166" s="4">
        <f t="shared" si="31"/>
        <v>0</v>
      </c>
      <c r="O166" s="4">
        <f t="shared" si="32"/>
        <v>0</v>
      </c>
    </row>
    <row r="167" spans="1:15" x14ac:dyDescent="0.2">
      <c r="A167" s="2">
        <v>137</v>
      </c>
      <c r="B167" s="4">
        <f t="shared" si="22"/>
        <v>1153.4918938212334</v>
      </c>
      <c r="C167" s="4">
        <f t="shared" si="23"/>
        <v>523.22099399413537</v>
      </c>
      <c r="D167" s="4">
        <f>IF($A167&gt;$D$21,"",SUM(C$31:C167))</f>
        <v>89910.162620644798</v>
      </c>
      <c r="E167" s="4">
        <f t="shared" si="24"/>
        <v>630.27089982709799</v>
      </c>
      <c r="F167" s="4">
        <f>IF($A167&gt;$D$21,"",SUM(E$31:E167))</f>
        <v>68118.226832864209</v>
      </c>
      <c r="G167" s="4">
        <f t="shared" si="25"/>
        <v>142881.77316713578</v>
      </c>
      <c r="H167" s="4">
        <f t="shared" si="26"/>
        <v>64.038613351062395</v>
      </c>
      <c r="I167" s="4"/>
      <c r="J167" s="4">
        <f t="shared" si="27"/>
        <v>100</v>
      </c>
      <c r="K167" s="4">
        <f t="shared" si="28"/>
        <v>106.60954792500083</v>
      </c>
      <c r="L167" s="4">
        <f t="shared" si="29"/>
        <v>20133.627851663474</v>
      </c>
      <c r="M167" s="4">
        <f t="shared" si="30"/>
        <v>0</v>
      </c>
      <c r="N167" s="4">
        <f t="shared" si="31"/>
        <v>0</v>
      </c>
      <c r="O167" s="4">
        <f t="shared" si="32"/>
        <v>0</v>
      </c>
    </row>
    <row r="168" spans="1:15" x14ac:dyDescent="0.2">
      <c r="A168" s="2">
        <v>138</v>
      </c>
      <c r="B168" s="4">
        <f t="shared" si="22"/>
        <v>1153.4918938212334</v>
      </c>
      <c r="C168" s="4">
        <f t="shared" si="23"/>
        <v>520.92313133851576</v>
      </c>
      <c r="D168" s="4">
        <f>IF($A168&gt;$D$21,"",SUM(C$31:C168))</f>
        <v>90431.085751983308</v>
      </c>
      <c r="E168" s="4">
        <f t="shared" si="24"/>
        <v>632.5687624827176</v>
      </c>
      <c r="F168" s="4">
        <f>IF($A168&gt;$D$21,"",SUM(E$31:E168))</f>
        <v>68750.795595346921</v>
      </c>
      <c r="G168" s="4">
        <f t="shared" si="25"/>
        <v>142249.20440465305</v>
      </c>
      <c r="H168" s="4">
        <f t="shared" si="26"/>
        <v>64.636670795571604</v>
      </c>
      <c r="I168" s="4"/>
      <c r="J168" s="4">
        <f t="shared" si="27"/>
        <v>100</v>
      </c>
      <c r="K168" s="4">
        <f t="shared" si="28"/>
        <v>107.71490900639958</v>
      </c>
      <c r="L168" s="4">
        <f t="shared" si="29"/>
        <v>20341.342760669875</v>
      </c>
      <c r="M168" s="4">
        <f t="shared" si="30"/>
        <v>0</v>
      </c>
      <c r="N168" s="4">
        <f t="shared" si="31"/>
        <v>0</v>
      </c>
      <c r="O168" s="4">
        <f t="shared" si="32"/>
        <v>0</v>
      </c>
    </row>
    <row r="169" spans="1:15" x14ac:dyDescent="0.2">
      <c r="A169" s="2">
        <v>139</v>
      </c>
      <c r="B169" s="4">
        <f t="shared" si="22"/>
        <v>1153.4918938212334</v>
      </c>
      <c r="C169" s="4">
        <f t="shared" si="23"/>
        <v>518.61689105863081</v>
      </c>
      <c r="D169" s="4">
        <f>IF($A169&gt;$D$21,"",SUM(C$31:C169))</f>
        <v>90949.702643041936</v>
      </c>
      <c r="E169" s="4">
        <f t="shared" si="24"/>
        <v>634.87500276260255</v>
      </c>
      <c r="F169" s="4">
        <f>IF($A169&gt;$D$21,"",SUM(E$31:E169))</f>
        <v>69385.670598109529</v>
      </c>
      <c r="G169" s="4">
        <f t="shared" si="25"/>
        <v>141614.32940189046</v>
      </c>
      <c r="H169" s="4">
        <f t="shared" si="26"/>
        <v>65.236908657847039</v>
      </c>
      <c r="I169" s="4"/>
      <c r="J169" s="4">
        <f t="shared" si="27"/>
        <v>100</v>
      </c>
      <c r="K169" s="4">
        <f t="shared" si="28"/>
        <v>108.82618376958382</v>
      </c>
      <c r="L169" s="4">
        <f t="shared" si="29"/>
        <v>20550.168944439458</v>
      </c>
      <c r="M169" s="4">
        <f t="shared" si="30"/>
        <v>0</v>
      </c>
      <c r="N169" s="4">
        <f t="shared" si="31"/>
        <v>0</v>
      </c>
      <c r="O169" s="4">
        <f t="shared" si="32"/>
        <v>0</v>
      </c>
    </row>
    <row r="170" spans="1:15" x14ac:dyDescent="0.2">
      <c r="A170" s="2">
        <v>140</v>
      </c>
      <c r="B170" s="4">
        <f t="shared" si="22"/>
        <v>1153.4918938212334</v>
      </c>
      <c r="C170" s="4">
        <f t="shared" si="23"/>
        <v>516.30224261105889</v>
      </c>
      <c r="D170" s="4">
        <f>IF($A170&gt;$D$21,"",SUM(C$31:C170))</f>
        <v>91466.00488565299</v>
      </c>
      <c r="E170" s="4">
        <f t="shared" si="24"/>
        <v>637.18965121017447</v>
      </c>
      <c r="F170" s="4">
        <f>IF($A170&gt;$D$21,"",SUM(E$31:E170))</f>
        <v>70022.86024931971</v>
      </c>
      <c r="G170" s="4">
        <f t="shared" si="25"/>
        <v>140977.13975068028</v>
      </c>
      <c r="H170" s="4">
        <f t="shared" si="26"/>
        <v>65.839334887328619</v>
      </c>
      <c r="I170" s="4"/>
      <c r="J170" s="4">
        <f t="shared" si="27"/>
        <v>100</v>
      </c>
      <c r="K170" s="4">
        <f t="shared" si="28"/>
        <v>109.94340385275109</v>
      </c>
      <c r="L170" s="4">
        <f t="shared" si="29"/>
        <v>20760.112348292208</v>
      </c>
      <c r="M170" s="4">
        <f t="shared" si="30"/>
        <v>0</v>
      </c>
      <c r="N170" s="4">
        <f t="shared" si="31"/>
        <v>0</v>
      </c>
      <c r="O170" s="4">
        <f t="shared" si="32"/>
        <v>0</v>
      </c>
    </row>
    <row r="171" spans="1:15" x14ac:dyDescent="0.2">
      <c r="A171" s="2">
        <v>141</v>
      </c>
      <c r="B171" s="4">
        <f t="shared" si="22"/>
        <v>1153.4918938212334</v>
      </c>
      <c r="C171" s="4">
        <f t="shared" si="23"/>
        <v>513.97915534102174</v>
      </c>
      <c r="D171" s="4">
        <f>IF($A171&gt;$D$21,"",SUM(C$31:C171))</f>
        <v>91979.984040994008</v>
      </c>
      <c r="E171" s="4">
        <f t="shared" si="24"/>
        <v>639.51273848021162</v>
      </c>
      <c r="F171" s="4">
        <f>IF($A171&gt;$D$21,"",SUM(E$31:E171))</f>
        <v>70662.372987799929</v>
      </c>
      <c r="G171" s="4">
        <f t="shared" si="25"/>
        <v>140337.62701220007</v>
      </c>
      <c r="H171" s="4">
        <f t="shared" si="26"/>
        <v>66.443957462438902</v>
      </c>
      <c r="I171" s="4"/>
      <c r="J171" s="4">
        <f t="shared" si="27"/>
        <v>100</v>
      </c>
      <c r="K171" s="4">
        <f t="shared" si="28"/>
        <v>111.06660106336331</v>
      </c>
      <c r="L171" s="4">
        <f t="shared" si="29"/>
        <v>20971.178949355573</v>
      </c>
      <c r="M171" s="4">
        <f t="shared" si="30"/>
        <v>0</v>
      </c>
      <c r="N171" s="4">
        <f t="shared" si="31"/>
        <v>0</v>
      </c>
      <c r="O171" s="4">
        <f t="shared" si="32"/>
        <v>0</v>
      </c>
    </row>
    <row r="172" spans="1:15" x14ac:dyDescent="0.2">
      <c r="A172" s="2">
        <v>142</v>
      </c>
      <c r="B172" s="4">
        <f t="shared" si="22"/>
        <v>1153.4918938212334</v>
      </c>
      <c r="C172" s="4">
        <f t="shared" si="23"/>
        <v>511.6475984819794</v>
      </c>
      <c r="D172" s="4">
        <f>IF($A172&gt;$D$21,"",SUM(C$31:C172))</f>
        <v>92491.631639475992</v>
      </c>
      <c r="E172" s="4">
        <f t="shared" si="24"/>
        <v>641.8442953392539</v>
      </c>
      <c r="F172" s="4">
        <f>IF($A172&gt;$D$21,"",SUM(E$31:E172))</f>
        <v>71304.21728313918</v>
      </c>
      <c r="G172" s="4">
        <f t="shared" si="25"/>
        <v>139695.78271686082</v>
      </c>
      <c r="H172" s="4">
        <f t="shared" si="26"/>
        <v>67.05078439068717</v>
      </c>
      <c r="I172" s="4"/>
      <c r="J172" s="4">
        <f t="shared" si="27"/>
        <v>100</v>
      </c>
      <c r="K172" s="4">
        <f t="shared" si="28"/>
        <v>112.19580737905231</v>
      </c>
      <c r="L172" s="4">
        <f t="shared" si="29"/>
        <v>21183.374756734625</v>
      </c>
      <c r="M172" s="4">
        <f t="shared" si="30"/>
        <v>0</v>
      </c>
      <c r="N172" s="4">
        <f t="shared" si="31"/>
        <v>0</v>
      </c>
      <c r="O172" s="4">
        <f t="shared" si="32"/>
        <v>0</v>
      </c>
    </row>
    <row r="173" spans="1:15" x14ac:dyDescent="0.2">
      <c r="A173" s="2">
        <v>143</v>
      </c>
      <c r="B173" s="4">
        <f t="shared" si="22"/>
        <v>1153.4918938212334</v>
      </c>
      <c r="C173" s="4">
        <f t="shared" si="23"/>
        <v>509.30754115522171</v>
      </c>
      <c r="D173" s="4">
        <f>IF($A173&gt;$D$21,"",SUM(C$31:C173))</f>
        <v>93000.93918063122</v>
      </c>
      <c r="E173" s="4">
        <f t="shared" si="24"/>
        <v>644.18435266601159</v>
      </c>
      <c r="F173" s="4">
        <f>IF($A173&gt;$D$21,"",SUM(E$31:E173))</f>
        <v>71948.401635805189</v>
      </c>
      <c r="G173" s="4">
        <f t="shared" si="25"/>
        <v>139051.5983641948</v>
      </c>
      <c r="H173" s="4">
        <f t="shared" si="26"/>
        <v>67.659823708778219</v>
      </c>
      <c r="I173" s="4"/>
      <c r="J173" s="4">
        <f t="shared" si="27"/>
        <v>100</v>
      </c>
      <c r="K173" s="4">
        <f t="shared" si="28"/>
        <v>113.33105494853024</v>
      </c>
      <c r="L173" s="4">
        <f t="shared" si="29"/>
        <v>21396.705811683154</v>
      </c>
      <c r="M173" s="4">
        <f t="shared" si="30"/>
        <v>0</v>
      </c>
      <c r="N173" s="4">
        <f t="shared" si="31"/>
        <v>0</v>
      </c>
      <c r="O173" s="4">
        <f t="shared" si="32"/>
        <v>0</v>
      </c>
    </row>
    <row r="174" spans="1:15" x14ac:dyDescent="0.2">
      <c r="A174" s="2">
        <v>144</v>
      </c>
      <c r="B174" s="4">
        <f t="shared" si="22"/>
        <v>1153.4918938212334</v>
      </c>
      <c r="C174" s="4">
        <f t="shared" si="23"/>
        <v>506.95895236946012</v>
      </c>
      <c r="D174" s="4">
        <f>IF($A174&gt;$D$21,"",SUM(C$31:C174))</f>
        <v>93507.898133000679</v>
      </c>
      <c r="E174" s="4">
        <f t="shared" si="24"/>
        <v>646.53294145177324</v>
      </c>
      <c r="F174" s="4">
        <f>IF($A174&gt;$D$21,"",SUM(E$31:E174))</f>
        <v>72594.934577256965</v>
      </c>
      <c r="G174" s="4">
        <f t="shared" si="25"/>
        <v>138405.06542274304</v>
      </c>
      <c r="H174" s="4">
        <f t="shared" si="26"/>
        <v>68.271083482716676</v>
      </c>
      <c r="I174" s="4"/>
      <c r="J174" s="4">
        <f t="shared" si="27"/>
        <v>100</v>
      </c>
      <c r="K174" s="4">
        <f t="shared" si="28"/>
        <v>114.47237609250487</v>
      </c>
      <c r="L174" s="4">
        <f t="shared" si="29"/>
        <v>21611.178187775658</v>
      </c>
      <c r="M174" s="4">
        <f t="shared" si="30"/>
        <v>0</v>
      </c>
      <c r="N174" s="4">
        <f t="shared" si="31"/>
        <v>0</v>
      </c>
      <c r="O174" s="4">
        <f t="shared" si="32"/>
        <v>0</v>
      </c>
    </row>
    <row r="175" spans="1:15" x14ac:dyDescent="0.2">
      <c r="A175" s="2">
        <v>145</v>
      </c>
      <c r="B175" s="4">
        <f t="shared" si="22"/>
        <v>1153.4918938212334</v>
      </c>
      <c r="C175" s="4">
        <f t="shared" si="23"/>
        <v>504.60180102041727</v>
      </c>
      <c r="D175" s="4">
        <f>IF($A175&gt;$D$21,"",SUM(C$31:C175))</f>
        <v>94012.499934021092</v>
      </c>
      <c r="E175" s="4">
        <f t="shared" si="24"/>
        <v>648.89009280081609</v>
      </c>
      <c r="F175" s="4">
        <f>IF($A175&gt;$D$21,"",SUM(E$31:E175))</f>
        <v>73243.824670057787</v>
      </c>
      <c r="G175" s="4">
        <f t="shared" si="25"/>
        <v>137756.17532994223</v>
      </c>
      <c r="H175" s="4">
        <f t="shared" si="26"/>
        <v>68.884571807913971</v>
      </c>
      <c r="I175" s="4"/>
      <c r="J175" s="4">
        <f t="shared" si="27"/>
        <v>100</v>
      </c>
      <c r="K175" s="4">
        <f t="shared" si="28"/>
        <v>115.61980330459977</v>
      </c>
      <c r="L175" s="4">
        <f t="shared" si="29"/>
        <v>21826.797991080257</v>
      </c>
      <c r="M175" s="4">
        <f t="shared" si="30"/>
        <v>0</v>
      </c>
      <c r="N175" s="4">
        <f t="shared" si="31"/>
        <v>0</v>
      </c>
      <c r="O175" s="4">
        <f t="shared" si="32"/>
        <v>0</v>
      </c>
    </row>
    <row r="176" spans="1:15" x14ac:dyDescent="0.2">
      <c r="A176" s="2">
        <v>146</v>
      </c>
      <c r="B176" s="4">
        <f t="shared" si="22"/>
        <v>1153.4918938212334</v>
      </c>
      <c r="C176" s="4">
        <f t="shared" si="23"/>
        <v>502.23605589041432</v>
      </c>
      <c r="D176" s="4">
        <f>IF($A176&gt;$D$21,"",SUM(C$31:C176))</f>
        <v>94514.735989911511</v>
      </c>
      <c r="E176" s="4">
        <f t="shared" si="24"/>
        <v>651.2558379308191</v>
      </c>
      <c r="F176" s="4">
        <f>IF($A176&gt;$D$21,"",SUM(E$31:E176))</f>
        <v>73895.080507988605</v>
      </c>
      <c r="G176" s="4">
        <f t="shared" si="25"/>
        <v>137104.9194920114</v>
      </c>
      <c r="H176" s="4">
        <f t="shared" si="26"/>
        <v>69.500296809296913</v>
      </c>
      <c r="I176" s="4"/>
      <c r="J176" s="4">
        <f t="shared" si="27"/>
        <v>100</v>
      </c>
      <c r="K176" s="4">
        <f t="shared" si="28"/>
        <v>116.77336925227937</v>
      </c>
      <c r="L176" s="4">
        <f t="shared" si="29"/>
        <v>22043.571360332535</v>
      </c>
      <c r="M176" s="4">
        <f t="shared" si="30"/>
        <v>0</v>
      </c>
      <c r="N176" s="4">
        <f t="shared" si="31"/>
        <v>0</v>
      </c>
      <c r="O176" s="4">
        <f t="shared" si="32"/>
        <v>0</v>
      </c>
    </row>
    <row r="177" spans="1:15" x14ac:dyDescent="0.2">
      <c r="A177" s="2">
        <v>147</v>
      </c>
      <c r="B177" s="4">
        <f t="shared" si="22"/>
        <v>1153.4918938212334</v>
      </c>
      <c r="C177" s="4">
        <f t="shared" si="23"/>
        <v>499.86168564795815</v>
      </c>
      <c r="D177" s="4">
        <f>IF($A177&gt;$D$21,"",SUM(C$31:C177))</f>
        <v>95014.597675559475</v>
      </c>
      <c r="E177" s="4">
        <f t="shared" si="24"/>
        <v>653.63020817327515</v>
      </c>
      <c r="F177" s="4">
        <f>IF($A177&gt;$D$21,"",SUM(E$31:E177))</f>
        <v>74548.710716161877</v>
      </c>
      <c r="G177" s="4">
        <f t="shared" si="25"/>
        <v>136451.28928383812</v>
      </c>
      <c r="H177" s="4">
        <f t="shared" si="26"/>
        <v>70.118266641414209</v>
      </c>
      <c r="I177" s="4"/>
      <c r="J177" s="4">
        <f t="shared" si="27"/>
        <v>100</v>
      </c>
      <c r="K177" s="4">
        <f t="shared" si="28"/>
        <v>117.93310677777906</v>
      </c>
      <c r="L177" s="4">
        <f t="shared" si="29"/>
        <v>22261.504467110313</v>
      </c>
      <c r="M177" s="4">
        <f t="shared" si="30"/>
        <v>0</v>
      </c>
      <c r="N177" s="4">
        <f t="shared" si="31"/>
        <v>0</v>
      </c>
      <c r="O177" s="4">
        <f t="shared" si="32"/>
        <v>0</v>
      </c>
    </row>
    <row r="178" spans="1:15" x14ac:dyDescent="0.2">
      <c r="A178" s="2">
        <v>148</v>
      </c>
      <c r="B178" s="4">
        <f t="shared" si="22"/>
        <v>1153.4918938212334</v>
      </c>
      <c r="C178" s="4">
        <f t="shared" si="23"/>
        <v>497.47865884732641</v>
      </c>
      <c r="D178" s="4">
        <f>IF($A178&gt;$D$21,"",SUM(C$31:C178))</f>
        <v>95512.076334406796</v>
      </c>
      <c r="E178" s="4">
        <f t="shared" si="24"/>
        <v>656.01323497390695</v>
      </c>
      <c r="F178" s="4">
        <f>IF($A178&gt;$D$21,"",SUM(E$31:E178))</f>
        <v>75204.723951135791</v>
      </c>
      <c r="G178" s="4">
        <f t="shared" si="25"/>
        <v>135795.27604886421</v>
      </c>
      <c r="H178" s="4">
        <f t="shared" si="26"/>
        <v>70.73848948854436</v>
      </c>
      <c r="I178" s="4"/>
      <c r="J178" s="4">
        <f t="shared" si="27"/>
        <v>100</v>
      </c>
      <c r="K178" s="4">
        <f t="shared" si="28"/>
        <v>119.09904889904017</v>
      </c>
      <c r="L178" s="4">
        <f t="shared" si="29"/>
        <v>22480.603516009352</v>
      </c>
      <c r="M178" s="4">
        <f t="shared" si="30"/>
        <v>0</v>
      </c>
      <c r="N178" s="4">
        <f t="shared" si="31"/>
        <v>0</v>
      </c>
      <c r="O178" s="4">
        <f t="shared" si="32"/>
        <v>0</v>
      </c>
    </row>
    <row r="179" spans="1:15" x14ac:dyDescent="0.2">
      <c r="A179" s="2">
        <v>149</v>
      </c>
      <c r="B179" s="4">
        <f t="shared" si="22"/>
        <v>1153.4918938212334</v>
      </c>
      <c r="C179" s="4">
        <f t="shared" si="23"/>
        <v>495.08694392815073</v>
      </c>
      <c r="D179" s="4">
        <f>IF($A179&gt;$D$21,"",SUM(C$31:C179))</f>
        <v>96007.163278334949</v>
      </c>
      <c r="E179" s="4">
        <f t="shared" si="24"/>
        <v>658.40494989308263</v>
      </c>
      <c r="F179" s="4">
        <f>IF($A179&gt;$D$21,"",SUM(E$31:E179))</f>
        <v>75863.128901028875</v>
      </c>
      <c r="G179" s="4">
        <f t="shared" si="25"/>
        <v>135136.87109897114</v>
      </c>
      <c r="H179" s="4">
        <f t="shared" si="26"/>
        <v>71.360973564804681</v>
      </c>
      <c r="I179" s="4"/>
      <c r="J179" s="4">
        <f t="shared" si="27"/>
        <v>100</v>
      </c>
      <c r="K179" s="4">
        <f t="shared" si="28"/>
        <v>120.27122881065003</v>
      </c>
      <c r="L179" s="4">
        <f t="shared" si="29"/>
        <v>22700.874744820001</v>
      </c>
      <c r="M179" s="4">
        <f t="shared" si="30"/>
        <v>0</v>
      </c>
      <c r="N179" s="4">
        <f t="shared" si="31"/>
        <v>0</v>
      </c>
      <c r="O179" s="4">
        <f t="shared" si="32"/>
        <v>0</v>
      </c>
    </row>
    <row r="180" spans="1:15" x14ac:dyDescent="0.2">
      <c r="A180" s="2">
        <v>150</v>
      </c>
      <c r="B180" s="4">
        <f t="shared" si="22"/>
        <v>1153.4918938212334</v>
      </c>
      <c r="C180" s="4">
        <f t="shared" si="23"/>
        <v>492.68650921499892</v>
      </c>
      <c r="D180" s="4">
        <f>IF($A180&gt;$D$21,"",SUM(C$31:C180))</f>
        <v>96499.849787549945</v>
      </c>
      <c r="E180" s="4">
        <f t="shared" si="24"/>
        <v>660.80538460623438</v>
      </c>
      <c r="F180" s="4">
        <f>IF($A180&gt;$D$21,"",SUM(E$31:E180))</f>
        <v>76523.934285635114</v>
      </c>
      <c r="G180" s="4">
        <f t="shared" si="25"/>
        <v>134476.0657143649</v>
      </c>
      <c r="H180" s="4">
        <f t="shared" si="26"/>
        <v>71.985727114259532</v>
      </c>
      <c r="I180" s="4"/>
      <c r="J180" s="4">
        <f t="shared" si="27"/>
        <v>100</v>
      </c>
      <c r="K180" s="4">
        <f t="shared" si="28"/>
        <v>121.449679884787</v>
      </c>
      <c r="L180" s="4">
        <f t="shared" si="29"/>
        <v>22922.324424704788</v>
      </c>
      <c r="M180" s="4">
        <f t="shared" si="30"/>
        <v>0</v>
      </c>
      <c r="N180" s="4">
        <f t="shared" si="31"/>
        <v>0</v>
      </c>
      <c r="O180" s="4">
        <f t="shared" si="32"/>
        <v>0</v>
      </c>
    </row>
    <row r="181" spans="1:15" x14ac:dyDescent="0.2">
      <c r="A181" s="2">
        <v>151</v>
      </c>
      <c r="B181" s="4">
        <f t="shared" si="22"/>
        <v>1153.4918938212334</v>
      </c>
      <c r="C181" s="4">
        <f t="shared" si="23"/>
        <v>490.27732291695531</v>
      </c>
      <c r="D181" s="4">
        <f>IF($A181&gt;$D$21,"",SUM(C$31:C181))</f>
        <v>96990.127110466899</v>
      </c>
      <c r="E181" s="4">
        <f t="shared" si="24"/>
        <v>663.21457090427805</v>
      </c>
      <c r="F181" s="4">
        <f>IF($A181&gt;$D$21,"",SUM(E$31:E181))</f>
        <v>77187.148856539396</v>
      </c>
      <c r="G181" s="4">
        <f t="shared" si="25"/>
        <v>133812.85114346063</v>
      </c>
      <c r="H181" s="4">
        <f t="shared" si="26"/>
        <v>72.612758411030313</v>
      </c>
      <c r="I181" s="4"/>
      <c r="J181" s="4">
        <f t="shared" si="27"/>
        <v>100</v>
      </c>
      <c r="K181" s="4">
        <f t="shared" si="28"/>
        <v>122.63443567217061</v>
      </c>
      <c r="L181" s="4">
        <f t="shared" si="29"/>
        <v>23144.958860376959</v>
      </c>
      <c r="M181" s="4">
        <f t="shared" si="30"/>
        <v>0</v>
      </c>
      <c r="N181" s="4">
        <f t="shared" si="31"/>
        <v>0</v>
      </c>
      <c r="O181" s="4">
        <f t="shared" si="32"/>
        <v>0</v>
      </c>
    </row>
    <row r="182" spans="1:15" x14ac:dyDescent="0.2">
      <c r="A182" s="2">
        <v>152</v>
      </c>
      <c r="B182" s="4">
        <f t="shared" si="22"/>
        <v>1153.4918938212334</v>
      </c>
      <c r="C182" s="4">
        <f t="shared" si="23"/>
        <v>487.85935312720017</v>
      </c>
      <c r="D182" s="4">
        <f>IF($A182&gt;$D$21,"",SUM(C$31:C182))</f>
        <v>97477.986463594105</v>
      </c>
      <c r="E182" s="4">
        <f t="shared" si="24"/>
        <v>665.6325406940332</v>
      </c>
      <c r="F182" s="4">
        <f>IF($A182&gt;$D$21,"",SUM(E$31:E182))</f>
        <v>77852.781397233426</v>
      </c>
      <c r="G182" s="4">
        <f t="shared" si="25"/>
        <v>133147.2186027666</v>
      </c>
      <c r="H182" s="4">
        <f t="shared" si="26"/>
        <v>73.242075759403974</v>
      </c>
      <c r="I182" s="4"/>
      <c r="J182" s="4">
        <f t="shared" si="27"/>
        <v>100</v>
      </c>
      <c r="K182" s="4">
        <f t="shared" si="28"/>
        <v>123.82552990301673</v>
      </c>
      <c r="L182" s="4">
        <f t="shared" si="29"/>
        <v>23368.784390279976</v>
      </c>
      <c r="M182" s="4">
        <f t="shared" si="30"/>
        <v>0</v>
      </c>
      <c r="N182" s="4">
        <f t="shared" si="31"/>
        <v>0</v>
      </c>
      <c r="O182" s="4">
        <f t="shared" si="32"/>
        <v>0</v>
      </c>
    </row>
    <row r="183" spans="1:15" x14ac:dyDescent="0.2">
      <c r="A183" s="2">
        <v>153</v>
      </c>
      <c r="B183" s="4">
        <f t="shared" si="22"/>
        <v>1153.4918938212334</v>
      </c>
      <c r="C183" s="4">
        <f t="shared" si="23"/>
        <v>485.43256782258652</v>
      </c>
      <c r="D183" s="4">
        <f>IF($A183&gt;$D$21,"",SUM(C$31:C183))</f>
        <v>97963.419031416692</v>
      </c>
      <c r="E183" s="4">
        <f t="shared" si="24"/>
        <v>668.05932599864684</v>
      </c>
      <c r="F183" s="4">
        <f>IF($A183&gt;$D$21,"",SUM(E$31:E183))</f>
        <v>78520.840723232075</v>
      </c>
      <c r="G183" s="4">
        <f t="shared" si="25"/>
        <v>132479.15927676795</v>
      </c>
      <c r="H183" s="4">
        <f t="shared" si="26"/>
        <v>73.873687493943407</v>
      </c>
      <c r="I183" s="4"/>
      <c r="J183" s="4">
        <f t="shared" si="27"/>
        <v>100</v>
      </c>
      <c r="K183" s="4">
        <f t="shared" si="28"/>
        <v>125.02299648799786</v>
      </c>
      <c r="L183" s="4">
        <f t="shared" si="29"/>
        <v>23593.807386767974</v>
      </c>
      <c r="M183" s="4">
        <f t="shared" si="30"/>
        <v>0</v>
      </c>
      <c r="N183" s="4">
        <f t="shared" si="31"/>
        <v>0</v>
      </c>
      <c r="O183" s="4">
        <f t="shared" si="32"/>
        <v>0</v>
      </c>
    </row>
    <row r="184" spans="1:15" x14ac:dyDescent="0.2">
      <c r="A184" s="2">
        <v>154</v>
      </c>
      <c r="B184" s="4">
        <f t="shared" si="22"/>
        <v>1153.4918938212334</v>
      </c>
      <c r="C184" s="4">
        <f t="shared" si="23"/>
        <v>482.99693486321644</v>
      </c>
      <c r="D184" s="4">
        <f>IF($A184&gt;$D$21,"",SUM(C$31:C184))</f>
        <v>98446.415966279907</v>
      </c>
      <c r="E184" s="4">
        <f t="shared" si="24"/>
        <v>670.49495895801692</v>
      </c>
      <c r="F184" s="4">
        <f>IF($A184&gt;$D$21,"",SUM(E$31:E184))</f>
        <v>79191.335682190096</v>
      </c>
      <c r="G184" s="4">
        <f t="shared" si="25"/>
        <v>131808.66431780995</v>
      </c>
      <c r="H184" s="4">
        <f t="shared" si="26"/>
        <v>74.507601979598462</v>
      </c>
      <c r="I184" s="4"/>
      <c r="J184" s="4">
        <f t="shared" si="27"/>
        <v>100</v>
      </c>
      <c r="K184" s="4">
        <f t="shared" si="28"/>
        <v>126.22686951920865</v>
      </c>
      <c r="L184" s="4">
        <f t="shared" si="29"/>
        <v>23820.034256287181</v>
      </c>
      <c r="M184" s="4">
        <f t="shared" si="30"/>
        <v>0</v>
      </c>
      <c r="N184" s="4">
        <f t="shared" si="31"/>
        <v>0</v>
      </c>
      <c r="O184" s="4">
        <f t="shared" si="32"/>
        <v>0</v>
      </c>
    </row>
    <row r="185" spans="1:15" x14ac:dyDescent="0.2">
      <c r="A185" s="2">
        <v>155</v>
      </c>
      <c r="B185" s="4">
        <f t="shared" si="22"/>
        <v>1153.4918938212334</v>
      </c>
      <c r="C185" s="4">
        <f t="shared" si="23"/>
        <v>480.55242199201541</v>
      </c>
      <c r="D185" s="4">
        <f>IF($A185&gt;$D$21,"",SUM(C$31:C185))</f>
        <v>98926.968388271926</v>
      </c>
      <c r="E185" s="4">
        <f t="shared" si="24"/>
        <v>672.93947182921795</v>
      </c>
      <c r="F185" s="4">
        <f>IF($A185&gt;$D$21,"",SUM(E$31:E185))</f>
        <v>79864.275154019313</v>
      </c>
      <c r="G185" s="4">
        <f t="shared" si="25"/>
        <v>131135.72484598073</v>
      </c>
      <c r="H185" s="4">
        <f t="shared" si="26"/>
        <v>75.143827611815595</v>
      </c>
      <c r="I185" s="4"/>
      <c r="J185" s="4">
        <f t="shared" si="27"/>
        <v>100</v>
      </c>
      <c r="K185" s="4">
        <f t="shared" si="28"/>
        <v>127.4371832711364</v>
      </c>
      <c r="L185" s="4">
        <f t="shared" si="29"/>
        <v>24047.471439558318</v>
      </c>
      <c r="M185" s="4">
        <f t="shared" si="30"/>
        <v>0</v>
      </c>
      <c r="N185" s="4">
        <f t="shared" si="31"/>
        <v>0</v>
      </c>
      <c r="O185" s="4">
        <f t="shared" si="32"/>
        <v>0</v>
      </c>
    </row>
    <row r="186" spans="1:15" x14ac:dyDescent="0.2">
      <c r="A186" s="2">
        <v>156</v>
      </c>
      <c r="B186" s="4">
        <f t="shared" si="22"/>
        <v>1153.4918938212334</v>
      </c>
      <c r="C186" s="4">
        <f t="shared" si="23"/>
        <v>478.09899683430467</v>
      </c>
      <c r="D186" s="4">
        <f>IF($A186&gt;$D$21,"",SUM(C$31:C186))</f>
        <v>99405.067385106231</v>
      </c>
      <c r="E186" s="4">
        <f t="shared" si="24"/>
        <v>675.39289698692869</v>
      </c>
      <c r="F186" s="4">
        <f>IF($A186&gt;$D$21,"",SUM(E$31:E186))</f>
        <v>80539.668051006243</v>
      </c>
      <c r="G186" s="4">
        <f t="shared" si="25"/>
        <v>130460.3319489938</v>
      </c>
      <c r="H186" s="4">
        <f t="shared" si="26"/>
        <v>75.782372816650422</v>
      </c>
      <c r="I186" s="4"/>
      <c r="J186" s="4">
        <f t="shared" si="27"/>
        <v>100</v>
      </c>
      <c r="K186" s="4">
        <f t="shared" si="28"/>
        <v>128.653972201637</v>
      </c>
      <c r="L186" s="4">
        <f t="shared" si="29"/>
        <v>24276.125411759956</v>
      </c>
      <c r="M186" s="4">
        <f t="shared" si="30"/>
        <v>0</v>
      </c>
      <c r="N186" s="4">
        <f t="shared" si="31"/>
        <v>0</v>
      </c>
      <c r="O186" s="4">
        <f t="shared" si="32"/>
        <v>0</v>
      </c>
    </row>
    <row r="187" spans="1:15" x14ac:dyDescent="0.2">
      <c r="A187" s="2">
        <v>157</v>
      </c>
      <c r="B187" s="4">
        <f t="shared" si="22"/>
        <v>1153.4918938212334</v>
      </c>
      <c r="C187" s="4">
        <f t="shared" si="23"/>
        <v>475.63662689737316</v>
      </c>
      <c r="D187" s="4">
        <f>IF($A187&gt;$D$21,"",SUM(C$31:C187))</f>
        <v>99880.704012003611</v>
      </c>
      <c r="E187" s="4">
        <f t="shared" si="24"/>
        <v>677.8552669238602</v>
      </c>
      <c r="F187" s="4">
        <f>IF($A187&gt;$D$21,"",SUM(E$31:E187))</f>
        <v>81217.523317930099</v>
      </c>
      <c r="G187" s="4">
        <f t="shared" si="25"/>
        <v>129782.47668206994</v>
      </c>
      <c r="H187" s="4">
        <f t="shared" si="26"/>
        <v>76.423246050877765</v>
      </c>
      <c r="I187" s="4"/>
      <c r="J187" s="4">
        <f t="shared" si="27"/>
        <v>100</v>
      </c>
      <c r="K187" s="4">
        <f t="shared" si="28"/>
        <v>129.87727095291575</v>
      </c>
      <c r="L187" s="4">
        <f t="shared" si="29"/>
        <v>24506.002682712871</v>
      </c>
      <c r="M187" s="4">
        <f t="shared" si="30"/>
        <v>0</v>
      </c>
      <c r="N187" s="4">
        <f t="shared" si="31"/>
        <v>0</v>
      </c>
      <c r="O187" s="4">
        <f t="shared" si="32"/>
        <v>0</v>
      </c>
    </row>
    <row r="188" spans="1:15" x14ac:dyDescent="0.2">
      <c r="A188" s="2">
        <v>158</v>
      </c>
      <c r="B188" s="4">
        <f t="shared" si="22"/>
        <v>1153.4918938212334</v>
      </c>
      <c r="C188" s="4">
        <f t="shared" si="23"/>
        <v>473.16527957004661</v>
      </c>
      <c r="D188" s="4">
        <f>IF($A188&gt;$D$21,"",SUM(C$31:C188))</f>
        <v>100353.86929157366</v>
      </c>
      <c r="E188" s="4">
        <f t="shared" si="24"/>
        <v>680.32661425118681</v>
      </c>
      <c r="F188" s="4">
        <f>IF($A188&gt;$D$21,"",SUM(E$31:E188))</f>
        <v>81897.849932181285</v>
      </c>
      <c r="G188" s="4">
        <f t="shared" si="25"/>
        <v>129102.15006781876</v>
      </c>
      <c r="H188" s="4">
        <f t="shared" si="26"/>
        <v>77.066455802104826</v>
      </c>
      <c r="I188" s="4"/>
      <c r="J188" s="4">
        <f t="shared" si="27"/>
        <v>100</v>
      </c>
      <c r="K188" s="4">
        <f t="shared" si="28"/>
        <v>131.10711435251386</v>
      </c>
      <c r="L188" s="4">
        <f t="shared" si="29"/>
        <v>24737.109797065386</v>
      </c>
      <c r="M188" s="4">
        <f t="shared" si="30"/>
        <v>0</v>
      </c>
      <c r="N188" s="4">
        <f t="shared" si="31"/>
        <v>0</v>
      </c>
      <c r="O188" s="4">
        <f t="shared" si="32"/>
        <v>0</v>
      </c>
    </row>
    <row r="189" spans="1:15" x14ac:dyDescent="0.2">
      <c r="A189" s="2">
        <v>159</v>
      </c>
      <c r="B189" s="4">
        <f t="shared" si="22"/>
        <v>1153.4918938212334</v>
      </c>
      <c r="C189" s="4">
        <f t="shared" si="23"/>
        <v>470.68492212225584</v>
      </c>
      <c r="D189" s="4">
        <f>IF($A189&gt;$D$21,"",SUM(C$31:C189))</f>
        <v>100824.55421369591</v>
      </c>
      <c r="E189" s="4">
        <f t="shared" si="24"/>
        <v>682.80697169897758</v>
      </c>
      <c r="F189" s="4">
        <f>IF($A189&gt;$D$21,"",SUM(E$31:E189))</f>
        <v>82580.65690388027</v>
      </c>
      <c r="G189" s="4">
        <f t="shared" si="25"/>
        <v>128419.34309611979</v>
      </c>
      <c r="H189" s="4">
        <f t="shared" si="26"/>
        <v>77.712010588883516</v>
      </c>
      <c r="I189" s="4"/>
      <c r="J189" s="4">
        <f t="shared" si="27"/>
        <v>100</v>
      </c>
      <c r="K189" s="4">
        <f t="shared" si="28"/>
        <v>132.34353741429982</v>
      </c>
      <c r="L189" s="4">
        <f t="shared" si="29"/>
        <v>24969.453334479687</v>
      </c>
      <c r="M189" s="4">
        <f t="shared" si="30"/>
        <v>0</v>
      </c>
      <c r="N189" s="4">
        <f t="shared" si="31"/>
        <v>0</v>
      </c>
      <c r="O189" s="4">
        <f t="shared" si="32"/>
        <v>0</v>
      </c>
    </row>
    <row r="190" spans="1:15" x14ac:dyDescent="0.2">
      <c r="A190" s="2">
        <v>160</v>
      </c>
      <c r="B190" s="4">
        <f t="shared" si="22"/>
        <v>1153.4918938212334</v>
      </c>
      <c r="C190" s="4">
        <f t="shared" si="23"/>
        <v>468.19552170460332</v>
      </c>
      <c r="D190" s="4">
        <f>IF($A190&gt;$D$21,"",SUM(C$31:C190))</f>
        <v>101292.74973540052</v>
      </c>
      <c r="E190" s="4">
        <f t="shared" si="24"/>
        <v>685.29637211662998</v>
      </c>
      <c r="F190" s="4">
        <f>IF($A190&gt;$D$21,"",SUM(E$31:E190))</f>
        <v>83265.953275996901</v>
      </c>
      <c r="G190" s="4">
        <f t="shared" si="25"/>
        <v>127734.04672400316</v>
      </c>
      <c r="H190" s="4">
        <f t="shared" si="26"/>
        <v>78.359918960821972</v>
      </c>
      <c r="I190" s="4"/>
      <c r="J190" s="4">
        <f t="shared" si="27"/>
        <v>100</v>
      </c>
      <c r="K190" s="4">
        <f t="shared" si="28"/>
        <v>133.58657533946632</v>
      </c>
      <c r="L190" s="4">
        <f t="shared" si="29"/>
        <v>25203.039909819152</v>
      </c>
      <c r="M190" s="4">
        <f t="shared" si="30"/>
        <v>0</v>
      </c>
      <c r="N190" s="4">
        <f t="shared" si="31"/>
        <v>0</v>
      </c>
      <c r="O190" s="4">
        <f t="shared" si="32"/>
        <v>0</v>
      </c>
    </row>
    <row r="191" spans="1:15" x14ac:dyDescent="0.2">
      <c r="A191" s="2">
        <v>161</v>
      </c>
      <c r="B191" s="4">
        <f t="shared" si="22"/>
        <v>1153.4918938212334</v>
      </c>
      <c r="C191" s="4">
        <f t="shared" si="23"/>
        <v>465.69704534792811</v>
      </c>
      <c r="D191" s="4">
        <f>IF($A191&gt;$D$21,"",SUM(C$31:C191))</f>
        <v>101758.44678074845</v>
      </c>
      <c r="E191" s="4">
        <f t="shared" si="24"/>
        <v>687.79484847330525</v>
      </c>
      <c r="F191" s="4">
        <f>IF($A191&gt;$D$21,"",SUM(E$31:E191))</f>
        <v>83953.748124470207</v>
      </c>
      <c r="G191" s="4">
        <f t="shared" si="25"/>
        <v>127046.25187552985</v>
      </c>
      <c r="H191" s="4">
        <f t="shared" si="26"/>
        <v>79.010189498700015</v>
      </c>
      <c r="I191" s="4"/>
      <c r="J191" s="4">
        <f t="shared" si="27"/>
        <v>100</v>
      </c>
      <c r="K191" s="4">
        <f t="shared" si="28"/>
        <v>134.83626351753244</v>
      </c>
      <c r="L191" s="4">
        <f t="shared" si="29"/>
        <v>25437.876173336685</v>
      </c>
      <c r="M191" s="4">
        <f t="shared" si="30"/>
        <v>0</v>
      </c>
      <c r="N191" s="4">
        <f t="shared" si="31"/>
        <v>0</v>
      </c>
      <c r="O191" s="4">
        <f t="shared" si="32"/>
        <v>0</v>
      </c>
    </row>
    <row r="192" spans="1:15" x14ac:dyDescent="0.2">
      <c r="A192" s="2">
        <v>162</v>
      </c>
      <c r="B192" s="4">
        <f t="shared" si="22"/>
        <v>1153.4918938212334</v>
      </c>
      <c r="C192" s="4">
        <f t="shared" si="23"/>
        <v>463.18945996286919</v>
      </c>
      <c r="D192" s="4">
        <f>IF($A192&gt;$D$21,"",SUM(C$31:C192))</f>
        <v>102221.63624071132</v>
      </c>
      <c r="E192" s="4">
        <f t="shared" si="24"/>
        <v>690.30243385836411</v>
      </c>
      <c r="F192" s="4">
        <f>IF($A192&gt;$D$21,"",SUM(E$31:E192))</f>
        <v>84644.05055832857</v>
      </c>
      <c r="G192" s="4">
        <f t="shared" si="25"/>
        <v>126355.94944167149</v>
      </c>
      <c r="H192" s="4">
        <f t="shared" si="26"/>
        <v>79.662830814580673</v>
      </c>
      <c r="I192" s="4"/>
      <c r="J192" s="4">
        <f t="shared" si="27"/>
        <v>100</v>
      </c>
      <c r="K192" s="4">
        <f t="shared" si="28"/>
        <v>136.09263752735126</v>
      </c>
      <c r="L192" s="4">
        <f t="shared" si="29"/>
        <v>25673.968810864037</v>
      </c>
      <c r="M192" s="4">
        <f t="shared" si="30"/>
        <v>0</v>
      </c>
      <c r="N192" s="4">
        <f t="shared" si="31"/>
        <v>0</v>
      </c>
      <c r="O192" s="4">
        <f t="shared" si="32"/>
        <v>0</v>
      </c>
    </row>
    <row r="193" spans="1:15" x14ac:dyDescent="0.2">
      <c r="A193" s="2">
        <v>163</v>
      </c>
      <c r="B193" s="4">
        <f t="shared" si="22"/>
        <v>1153.4918938212334</v>
      </c>
      <c r="C193" s="4">
        <f t="shared" si="23"/>
        <v>460.67273233942723</v>
      </c>
      <c r="D193" s="4">
        <f>IF($A193&gt;$D$21,"",SUM(C$31:C193))</f>
        <v>102682.30897305075</v>
      </c>
      <c r="E193" s="4">
        <f t="shared" si="24"/>
        <v>692.81916148180608</v>
      </c>
      <c r="F193" s="4">
        <f>IF($A193&gt;$D$21,"",SUM(E$31:E193))</f>
        <v>85336.869719810376</v>
      </c>
      <c r="G193" s="4">
        <f t="shared" si="25"/>
        <v>125663.13028018968</v>
      </c>
      <c r="H193" s="4">
        <f t="shared" si="26"/>
        <v>80.317851551925571</v>
      </c>
      <c r="I193" s="4"/>
      <c r="J193" s="4">
        <f t="shared" si="27"/>
        <v>100</v>
      </c>
      <c r="K193" s="4">
        <f t="shared" si="28"/>
        <v>137.35573313812259</v>
      </c>
      <c r="L193" s="4">
        <f t="shared" si="29"/>
        <v>25911.32454400216</v>
      </c>
      <c r="M193" s="4">
        <f t="shared" si="30"/>
        <v>0</v>
      </c>
      <c r="N193" s="4">
        <f t="shared" si="31"/>
        <v>0</v>
      </c>
      <c r="O193" s="4">
        <f t="shared" si="32"/>
        <v>0</v>
      </c>
    </row>
    <row r="194" spans="1:15" x14ac:dyDescent="0.2">
      <c r="A194" s="2">
        <v>164</v>
      </c>
      <c r="B194" s="4">
        <f t="shared" si="22"/>
        <v>1153.4918938212334</v>
      </c>
      <c r="C194" s="4">
        <f t="shared" si="23"/>
        <v>458.14682914652485</v>
      </c>
      <c r="D194" s="4">
        <f>IF($A194&gt;$D$21,"",SUM(C$31:C194))</f>
        <v>103140.45580219728</v>
      </c>
      <c r="E194" s="4">
        <f t="shared" si="24"/>
        <v>695.34506467470851</v>
      </c>
      <c r="F194" s="4">
        <f>IF($A194&gt;$D$21,"",SUM(E$31:E194))</f>
        <v>86032.214784485084</v>
      </c>
      <c r="G194" s="4">
        <f t="shared" si="25"/>
        <v>124967.78521551497</v>
      </c>
      <c r="H194" s="4">
        <f t="shared" si="26"/>
        <v>80.975260385708566</v>
      </c>
      <c r="I194" s="4"/>
      <c r="J194" s="4">
        <f t="shared" si="27"/>
        <v>100</v>
      </c>
      <c r="K194" s="4">
        <f t="shared" si="28"/>
        <v>138.62558631041156</v>
      </c>
      <c r="L194" s="4">
        <f t="shared" si="29"/>
        <v>26149.950130312573</v>
      </c>
      <c r="M194" s="4">
        <f t="shared" si="30"/>
        <v>0</v>
      </c>
      <c r="N194" s="4">
        <f t="shared" si="31"/>
        <v>0</v>
      </c>
      <c r="O194" s="4">
        <f t="shared" si="32"/>
        <v>0</v>
      </c>
    </row>
    <row r="195" spans="1:15" x14ac:dyDescent="0.2">
      <c r="A195" s="2">
        <v>165</v>
      </c>
      <c r="B195" s="4">
        <f t="shared" si="22"/>
        <v>1153.4918938212334</v>
      </c>
      <c r="C195" s="4">
        <f t="shared" si="23"/>
        <v>455.61171693156496</v>
      </c>
      <c r="D195" s="4">
        <f>IF($A195&gt;$D$21,"",SUM(C$31:C195))</f>
        <v>103596.06751912885</v>
      </c>
      <c r="E195" s="4">
        <f t="shared" si="24"/>
        <v>697.88017688966841</v>
      </c>
      <c r="F195" s="4">
        <f>IF($A195&gt;$D$21,"",SUM(E$31:E195))</f>
        <v>86730.094961374751</v>
      </c>
      <c r="G195" s="4">
        <f t="shared" si="25"/>
        <v>124269.90503862531</v>
      </c>
      <c r="H195" s="4">
        <f t="shared" si="26"/>
        <v>81.635066022531419</v>
      </c>
      <c r="I195" s="4"/>
      <c r="J195" s="4">
        <f t="shared" si="27"/>
        <v>100</v>
      </c>
      <c r="K195" s="4">
        <f t="shared" si="28"/>
        <v>139.90223319717225</v>
      </c>
      <c r="L195" s="4">
        <f t="shared" si="29"/>
        <v>26389.852363509744</v>
      </c>
      <c r="M195" s="4">
        <f t="shared" si="30"/>
        <v>0</v>
      </c>
      <c r="N195" s="4">
        <f t="shared" si="31"/>
        <v>0</v>
      </c>
      <c r="O195" s="4">
        <f t="shared" si="32"/>
        <v>0</v>
      </c>
    </row>
    <row r="196" spans="1:15" x14ac:dyDescent="0.2">
      <c r="A196" s="2">
        <v>166</v>
      </c>
      <c r="B196" s="4">
        <f t="shared" si="22"/>
        <v>1153.4918938212334</v>
      </c>
      <c r="C196" s="4">
        <f t="shared" si="23"/>
        <v>453.06736211998805</v>
      </c>
      <c r="D196" s="4">
        <f>IF($A196&gt;$D$21,"",SUM(C$31:C196))</f>
        <v>104049.13488124883</v>
      </c>
      <c r="E196" s="4">
        <f t="shared" si="24"/>
        <v>700.42453170124531</v>
      </c>
      <c r="F196" s="4">
        <f>IF($A196&gt;$D$21,"",SUM(E$31:E196))</f>
        <v>87430.51949307599</v>
      </c>
      <c r="G196" s="4">
        <f t="shared" si="25"/>
        <v>123569.48050692407</v>
      </c>
      <c r="H196" s="4">
        <f t="shared" si="26"/>
        <v>82.297277200738563</v>
      </c>
      <c r="I196" s="4"/>
      <c r="J196" s="4">
        <f t="shared" si="27"/>
        <v>100</v>
      </c>
      <c r="K196" s="4">
        <f t="shared" si="28"/>
        <v>141.18571014477712</v>
      </c>
      <c r="L196" s="4">
        <f t="shared" si="29"/>
        <v>26631.038073654523</v>
      </c>
      <c r="M196" s="4">
        <f t="shared" si="30"/>
        <v>0</v>
      </c>
      <c r="N196" s="4">
        <f t="shared" si="31"/>
        <v>0</v>
      </c>
      <c r="O196" s="4">
        <f t="shared" si="32"/>
        <v>0</v>
      </c>
    </row>
    <row r="197" spans="1:15" x14ac:dyDescent="0.2">
      <c r="A197" s="2">
        <v>167</v>
      </c>
      <c r="B197" s="4">
        <f t="shared" si="22"/>
        <v>1153.4918938212334</v>
      </c>
      <c r="C197" s="4">
        <f t="shared" si="23"/>
        <v>450.51373101482727</v>
      </c>
      <c r="D197" s="4">
        <f>IF($A197&gt;$D$21,"",SUM(C$31:C197))</f>
        <v>104499.64861226366</v>
      </c>
      <c r="E197" s="4">
        <f t="shared" si="24"/>
        <v>702.97816280640609</v>
      </c>
      <c r="F197" s="4">
        <f>IF($A197&gt;$D$21,"",SUM(E$31:E197))</f>
        <v>88133.497655882398</v>
      </c>
      <c r="G197" s="4">
        <f t="shared" si="25"/>
        <v>122866.50234411766</v>
      </c>
      <c r="H197" s="4">
        <f t="shared" si="26"/>
        <v>82.961902690532952</v>
      </c>
      <c r="I197" s="4"/>
      <c r="J197" s="4">
        <f t="shared" si="27"/>
        <v>100</v>
      </c>
      <c r="K197" s="4">
        <f t="shared" si="28"/>
        <v>142.4760536940517</v>
      </c>
      <c r="L197" s="4">
        <f t="shared" si="29"/>
        <v>26873.514127348575</v>
      </c>
      <c r="M197" s="4">
        <f t="shared" si="30"/>
        <v>0</v>
      </c>
      <c r="N197" s="4">
        <f t="shared" si="31"/>
        <v>0</v>
      </c>
      <c r="O197" s="4">
        <f t="shared" si="32"/>
        <v>0</v>
      </c>
    </row>
    <row r="198" spans="1:15" x14ac:dyDescent="0.2">
      <c r="A198" s="2">
        <v>168</v>
      </c>
      <c r="B198" s="4">
        <f t="shared" si="22"/>
        <v>1153.4918938212334</v>
      </c>
      <c r="C198" s="4">
        <f t="shared" si="23"/>
        <v>447.95078979626226</v>
      </c>
      <c r="D198" s="4">
        <f>IF($A198&gt;$D$21,"",SUM(C$31:C198))</f>
        <v>104947.59940205992</v>
      </c>
      <c r="E198" s="4">
        <f t="shared" si="24"/>
        <v>705.5411040249711</v>
      </c>
      <c r="F198" s="4">
        <f>IF($A198&gt;$D$21,"",SUM(E$31:E198))</f>
        <v>88839.038759907373</v>
      </c>
      <c r="G198" s="4">
        <f t="shared" si="25"/>
        <v>122160.96124009269</v>
      </c>
      <c r="H198" s="4">
        <f t="shared" si="26"/>
        <v>83.628951294092076</v>
      </c>
      <c r="I198" s="4"/>
      <c r="J198" s="4">
        <f t="shared" si="27"/>
        <v>100</v>
      </c>
      <c r="K198" s="4">
        <f t="shared" si="28"/>
        <v>143.77330058131486</v>
      </c>
      <c r="L198" s="4">
        <f t="shared" si="29"/>
        <v>27117.287427929889</v>
      </c>
      <c r="M198" s="4">
        <f t="shared" si="30"/>
        <v>0</v>
      </c>
      <c r="N198" s="4">
        <f t="shared" si="31"/>
        <v>0</v>
      </c>
      <c r="O198" s="4">
        <f t="shared" si="32"/>
        <v>0</v>
      </c>
    </row>
    <row r="199" spans="1:15" x14ac:dyDescent="0.2">
      <c r="A199" s="2">
        <v>169</v>
      </c>
      <c r="B199" s="4">
        <f t="shared" si="22"/>
        <v>1153.4918938212334</v>
      </c>
      <c r="C199" s="4">
        <f t="shared" si="23"/>
        <v>445.37850452117118</v>
      </c>
      <c r="D199" s="4">
        <f>IF($A199&gt;$D$21,"",SUM(C$31:C199))</f>
        <v>105392.97790658109</v>
      </c>
      <c r="E199" s="4">
        <f t="shared" si="24"/>
        <v>708.11338930006218</v>
      </c>
      <c r="F199" s="4">
        <f>IF($A199&gt;$D$21,"",SUM(E$31:E199))</f>
        <v>89547.152149207439</v>
      </c>
      <c r="G199" s="4">
        <f t="shared" si="25"/>
        <v>121452.84785079262</v>
      </c>
      <c r="H199" s="4">
        <f t="shared" si="26"/>
        <v>84.298431845685172</v>
      </c>
      <c r="I199" s="4"/>
      <c r="J199" s="4">
        <f t="shared" si="27"/>
        <v>100</v>
      </c>
      <c r="K199" s="4">
        <f t="shared" si="28"/>
        <v>145.0774877394249</v>
      </c>
      <c r="L199" s="4">
        <f t="shared" si="29"/>
        <v>27362.364915669314</v>
      </c>
      <c r="M199" s="4">
        <f t="shared" si="30"/>
        <v>0</v>
      </c>
      <c r="N199" s="4">
        <f t="shared" si="31"/>
        <v>0</v>
      </c>
      <c r="O199" s="4">
        <f t="shared" si="32"/>
        <v>0</v>
      </c>
    </row>
    <row r="200" spans="1:15" x14ac:dyDescent="0.2">
      <c r="A200" s="2">
        <v>170</v>
      </c>
      <c r="B200" s="4">
        <f t="shared" si="22"/>
        <v>1153.4918938212334</v>
      </c>
      <c r="C200" s="4">
        <f t="shared" si="23"/>
        <v>442.79684112268137</v>
      </c>
      <c r="D200" s="4">
        <f>IF($A200&gt;$D$21,"",SUM(C$31:C200))</f>
        <v>105835.77474770376</v>
      </c>
      <c r="E200" s="4">
        <f t="shared" si="24"/>
        <v>710.69505269855199</v>
      </c>
      <c r="F200" s="4">
        <f>IF($A200&gt;$D$21,"",SUM(E$31:E200))</f>
        <v>90257.847201905985</v>
      </c>
      <c r="G200" s="4">
        <f t="shared" si="25"/>
        <v>120742.15279809407</v>
      </c>
      <c r="H200" s="4">
        <f t="shared" si="26"/>
        <v>84.970353211789416</v>
      </c>
      <c r="I200" s="4"/>
      <c r="J200" s="4">
        <f t="shared" si="27"/>
        <v>100</v>
      </c>
      <c r="K200" s="4">
        <f t="shared" si="28"/>
        <v>146.38865229883083</v>
      </c>
      <c r="L200" s="4">
        <f t="shared" si="29"/>
        <v>27608.753567968146</v>
      </c>
      <c r="M200" s="4">
        <f t="shared" si="30"/>
        <v>0</v>
      </c>
      <c r="N200" s="4">
        <f t="shared" si="31"/>
        <v>0</v>
      </c>
      <c r="O200" s="4">
        <f t="shared" si="32"/>
        <v>0</v>
      </c>
    </row>
    <row r="201" spans="1:15" x14ac:dyDescent="0.2">
      <c r="A201" s="2">
        <v>171</v>
      </c>
      <c r="B201" s="4">
        <f t="shared" si="22"/>
        <v>1153.4918938212334</v>
      </c>
      <c r="C201" s="4">
        <f t="shared" si="23"/>
        <v>440.20576540971791</v>
      </c>
      <c r="D201" s="4">
        <f>IF($A201&gt;$D$21,"",SUM(C$31:C201))</f>
        <v>106275.98051311348</v>
      </c>
      <c r="E201" s="4">
        <f t="shared" si="24"/>
        <v>713.28612841151539</v>
      </c>
      <c r="F201" s="4">
        <f>IF($A201&gt;$D$21,"",SUM(E$31:E201))</f>
        <v>90971.133330317505</v>
      </c>
      <c r="G201" s="4">
        <f t="shared" si="25"/>
        <v>120028.86666968255</v>
      </c>
      <c r="H201" s="4">
        <f t="shared" si="26"/>
        <v>85.644724291207183</v>
      </c>
      <c r="I201" s="4"/>
      <c r="J201" s="4">
        <f t="shared" si="27"/>
        <v>100</v>
      </c>
      <c r="K201" s="4">
        <f t="shared" si="28"/>
        <v>147.70683158862957</v>
      </c>
      <c r="L201" s="4">
        <f t="shared" si="29"/>
        <v>27856.460399556774</v>
      </c>
      <c r="M201" s="4">
        <f t="shared" si="30"/>
        <v>0</v>
      </c>
      <c r="N201" s="4">
        <f t="shared" si="31"/>
        <v>0</v>
      </c>
      <c r="O201" s="4">
        <f t="shared" si="32"/>
        <v>0</v>
      </c>
    </row>
    <row r="202" spans="1:15" x14ac:dyDescent="0.2">
      <c r="A202" s="2">
        <v>172</v>
      </c>
      <c r="B202" s="4">
        <f t="shared" si="22"/>
        <v>1153.4918938212334</v>
      </c>
      <c r="C202" s="4">
        <f t="shared" si="23"/>
        <v>437.60524306655094</v>
      </c>
      <c r="D202" s="4">
        <f>IF($A202&gt;$D$21,"",SUM(C$31:C202))</f>
        <v>106713.58575618002</v>
      </c>
      <c r="E202" s="4">
        <f t="shared" si="24"/>
        <v>715.88665075468248</v>
      </c>
      <c r="F202" s="4">
        <f>IF($A202&gt;$D$21,"",SUM(E$31:E202))</f>
        <v>91687.019981072182</v>
      </c>
      <c r="G202" s="4">
        <f t="shared" si="25"/>
        <v>119312.98001892788</v>
      </c>
      <c r="H202" s="4">
        <f t="shared" si="26"/>
        <v>86.321554015185654</v>
      </c>
      <c r="I202" s="4"/>
      <c r="J202" s="4">
        <f t="shared" si="27"/>
        <v>100</v>
      </c>
      <c r="K202" s="4">
        <f t="shared" si="28"/>
        <v>149.03206313762874</v>
      </c>
      <c r="L202" s="4">
        <f t="shared" si="29"/>
        <v>28105.492462694401</v>
      </c>
      <c r="M202" s="4">
        <f t="shared" si="30"/>
        <v>0</v>
      </c>
      <c r="N202" s="4">
        <f t="shared" si="31"/>
        <v>0</v>
      </c>
      <c r="O202" s="4">
        <f t="shared" si="32"/>
        <v>0</v>
      </c>
    </row>
    <row r="203" spans="1:15" x14ac:dyDescent="0.2">
      <c r="A203" s="2">
        <v>173</v>
      </c>
      <c r="B203" s="4">
        <f t="shared" si="22"/>
        <v>1153.4918938212334</v>
      </c>
      <c r="C203" s="4">
        <f t="shared" si="23"/>
        <v>434.99523965234118</v>
      </c>
      <c r="D203" s="4">
        <f>IF($A203&gt;$D$21,"",SUM(C$31:C203))</f>
        <v>107148.58099583237</v>
      </c>
      <c r="E203" s="4">
        <f t="shared" si="24"/>
        <v>718.49665416889218</v>
      </c>
      <c r="F203" s="4">
        <f>IF($A203&gt;$D$21,"",SUM(E$31:E203))</f>
        <v>92405.516635241074</v>
      </c>
      <c r="G203" s="4">
        <f t="shared" si="25"/>
        <v>118594.48336475898</v>
      </c>
      <c r="H203" s="4">
        <f t="shared" si="26"/>
        <v>87.000851347532603</v>
      </c>
      <c r="I203" s="4"/>
      <c r="J203" s="4">
        <f t="shared" si="27"/>
        <v>100</v>
      </c>
      <c r="K203" s="4">
        <f t="shared" si="28"/>
        <v>150.36438467541504</v>
      </c>
      <c r="L203" s="4">
        <f t="shared" si="29"/>
        <v>28355.856847369818</v>
      </c>
      <c r="M203" s="4">
        <f t="shared" si="30"/>
        <v>0</v>
      </c>
      <c r="N203" s="4">
        <f t="shared" si="31"/>
        <v>0</v>
      </c>
      <c r="O203" s="4">
        <f t="shared" si="32"/>
        <v>0</v>
      </c>
    </row>
    <row r="204" spans="1:15" x14ac:dyDescent="0.2">
      <c r="A204" s="2">
        <v>174</v>
      </c>
      <c r="B204" s="4">
        <f t="shared" si="22"/>
        <v>1153.4918938212334</v>
      </c>
      <c r="C204" s="4">
        <f t="shared" si="23"/>
        <v>432.37572060068374</v>
      </c>
      <c r="D204" s="4">
        <f>IF($A204&gt;$D$21,"",SUM(C$31:C204))</f>
        <v>107580.95671643305</v>
      </c>
      <c r="E204" s="4">
        <f t="shared" si="24"/>
        <v>721.11617322054963</v>
      </c>
      <c r="F204" s="4">
        <f>IF($A204&gt;$D$21,"",SUM(E$31:E204))</f>
        <v>93126.632808461625</v>
      </c>
      <c r="G204" s="4">
        <f t="shared" si="25"/>
        <v>117873.36719153843</v>
      </c>
      <c r="H204" s="4">
        <f t="shared" si="26"/>
        <v>87.682625284737128</v>
      </c>
      <c r="I204" s="4"/>
      <c r="J204" s="4">
        <f t="shared" si="27"/>
        <v>100</v>
      </c>
      <c r="K204" s="4">
        <f t="shared" si="28"/>
        <v>151.70383413342853</v>
      </c>
      <c r="L204" s="4">
        <f t="shared" si="29"/>
        <v>28607.560681503248</v>
      </c>
      <c r="M204" s="4">
        <f t="shared" si="30"/>
        <v>0</v>
      </c>
      <c r="N204" s="4">
        <f t="shared" si="31"/>
        <v>0</v>
      </c>
      <c r="O204" s="4">
        <f t="shared" si="32"/>
        <v>0</v>
      </c>
    </row>
    <row r="205" spans="1:15" x14ac:dyDescent="0.2">
      <c r="A205" s="2">
        <v>175</v>
      </c>
      <c r="B205" s="4">
        <f t="shared" si="22"/>
        <v>1153.4918938212334</v>
      </c>
      <c r="C205" s="4">
        <f t="shared" si="23"/>
        <v>429.74665121915046</v>
      </c>
      <c r="D205" s="4">
        <f>IF($A205&gt;$D$21,"",SUM(C$31:C205))</f>
        <v>108010.7033676522</v>
      </c>
      <c r="E205" s="4">
        <f t="shared" si="24"/>
        <v>723.74524260208295</v>
      </c>
      <c r="F205" s="4">
        <f>IF($A205&gt;$D$21,"",SUM(E$31:E205))</f>
        <v>93850.378051063715</v>
      </c>
      <c r="G205" s="4">
        <f t="shared" si="25"/>
        <v>117149.62194893634</v>
      </c>
      <c r="H205" s="4">
        <f t="shared" si="26"/>
        <v>88.366884856087779</v>
      </c>
      <c r="I205" s="4"/>
      <c r="J205" s="4">
        <f t="shared" si="27"/>
        <v>100</v>
      </c>
      <c r="K205" s="4">
        <f t="shared" si="28"/>
        <v>153.05044964604238</v>
      </c>
      <c r="L205" s="4">
        <f t="shared" si="29"/>
        <v>28860.61113114929</v>
      </c>
      <c r="M205" s="4">
        <f t="shared" si="30"/>
        <v>0</v>
      </c>
      <c r="N205" s="4">
        <f t="shared" si="31"/>
        <v>0</v>
      </c>
      <c r="O205" s="4">
        <f t="shared" si="32"/>
        <v>0</v>
      </c>
    </row>
    <row r="206" spans="1:15" x14ac:dyDescent="0.2">
      <c r="A206" s="2">
        <v>176</v>
      </c>
      <c r="B206" s="4">
        <f t="shared" si="22"/>
        <v>1153.4918938212334</v>
      </c>
      <c r="C206" s="4">
        <f t="shared" si="23"/>
        <v>427.10799668883038</v>
      </c>
      <c r="D206" s="4">
        <f>IF($A206&gt;$D$21,"",SUM(C$31:C206))</f>
        <v>108437.81136434103</v>
      </c>
      <c r="E206" s="4">
        <f t="shared" si="24"/>
        <v>726.38389713240304</v>
      </c>
      <c r="F206" s="4">
        <f>IF($A206&gt;$D$21,"",SUM(E$31:E206))</f>
        <v>94576.761948196116</v>
      </c>
      <c r="G206" s="4">
        <f t="shared" si="25"/>
        <v>116423.23805180394</v>
      </c>
      <c r="H206" s="4">
        <f t="shared" si="26"/>
        <v>89.053639123792379</v>
      </c>
      <c r="I206" s="4"/>
      <c r="J206" s="4">
        <f t="shared" si="27"/>
        <v>100</v>
      </c>
      <c r="K206" s="4">
        <f t="shared" si="28"/>
        <v>154.4042695516487</v>
      </c>
      <c r="L206" s="4">
        <f t="shared" si="29"/>
        <v>29115.015400700937</v>
      </c>
      <c r="M206" s="4">
        <f t="shared" si="30"/>
        <v>0</v>
      </c>
      <c r="N206" s="4">
        <f t="shared" si="31"/>
        <v>0</v>
      </c>
      <c r="O206" s="4">
        <f t="shared" si="32"/>
        <v>0</v>
      </c>
    </row>
    <row r="207" spans="1:15" x14ac:dyDescent="0.2">
      <c r="A207" s="2">
        <v>177</v>
      </c>
      <c r="B207" s="4">
        <f t="shared" si="22"/>
        <v>1153.4918938212334</v>
      </c>
      <c r="C207" s="4">
        <f t="shared" si="23"/>
        <v>424.45972206386847</v>
      </c>
      <c r="D207" s="4">
        <f>IF($A207&gt;$D$21,"",SUM(C$31:C207))</f>
        <v>108862.2710864049</v>
      </c>
      <c r="E207" s="4">
        <f t="shared" si="24"/>
        <v>729.03217175736495</v>
      </c>
      <c r="F207" s="4">
        <f>IF($A207&gt;$D$21,"",SUM(E$31:E207))</f>
        <v>95305.794119953483</v>
      </c>
      <c r="G207" s="4">
        <f t="shared" si="25"/>
        <v>115694.20588004657</v>
      </c>
      <c r="H207" s="4">
        <f t="shared" si="26"/>
        <v>89.742897183097796</v>
      </c>
      <c r="I207" s="4"/>
      <c r="J207" s="4">
        <f t="shared" si="27"/>
        <v>100</v>
      </c>
      <c r="K207" s="4">
        <f t="shared" si="28"/>
        <v>155.76533239375001</v>
      </c>
      <c r="L207" s="4">
        <f t="shared" si="29"/>
        <v>29370.780733094685</v>
      </c>
      <c r="M207" s="4">
        <f t="shared" si="30"/>
        <v>0</v>
      </c>
      <c r="N207" s="4">
        <f t="shared" si="31"/>
        <v>0</v>
      </c>
      <c r="O207" s="4">
        <f t="shared" si="32"/>
        <v>0</v>
      </c>
    </row>
    <row r="208" spans="1:15" x14ac:dyDescent="0.2">
      <c r="A208" s="2">
        <v>178</v>
      </c>
      <c r="B208" s="4">
        <f t="shared" si="22"/>
        <v>1153.4918938212334</v>
      </c>
      <c r="C208" s="4">
        <f t="shared" si="23"/>
        <v>421.80179227100308</v>
      </c>
      <c r="D208" s="4">
        <f>IF($A208&gt;$D$21,"",SUM(C$31:C208))</f>
        <v>109284.0728786759</v>
      </c>
      <c r="E208" s="4">
        <f t="shared" si="24"/>
        <v>731.69010155023034</v>
      </c>
      <c r="F208" s="4">
        <f>IF($A208&gt;$D$21,"",SUM(E$31:E208))</f>
        <v>96037.484221503721</v>
      </c>
      <c r="G208" s="4">
        <f t="shared" si="25"/>
        <v>114962.51577849634</v>
      </c>
      <c r="H208" s="4">
        <f t="shared" si="26"/>
        <v>90.434668162411128</v>
      </c>
      <c r="I208" s="4"/>
      <c r="J208" s="4">
        <f t="shared" si="27"/>
        <v>100</v>
      </c>
      <c r="K208" s="4">
        <f t="shared" si="28"/>
        <v>157.13367692205657</v>
      </c>
      <c r="L208" s="4">
        <f t="shared" si="29"/>
        <v>29627.914410016743</v>
      </c>
      <c r="M208" s="4">
        <f t="shared" si="30"/>
        <v>0</v>
      </c>
      <c r="N208" s="4">
        <f t="shared" si="31"/>
        <v>0</v>
      </c>
      <c r="O208" s="4">
        <f t="shared" si="32"/>
        <v>0</v>
      </c>
    </row>
    <row r="209" spans="1:15" x14ac:dyDescent="0.2">
      <c r="A209" s="2">
        <v>179</v>
      </c>
      <c r="B209" s="4">
        <f t="shared" si="22"/>
        <v>1153.4918938212334</v>
      </c>
      <c r="C209" s="4">
        <f t="shared" si="23"/>
        <v>419.1341721091012</v>
      </c>
      <c r="D209" s="4">
        <f>IF($A209&gt;$D$21,"",SUM(C$31:C209))</f>
        <v>109703.207050785</v>
      </c>
      <c r="E209" s="4">
        <f t="shared" si="24"/>
        <v>734.35772171213216</v>
      </c>
      <c r="F209" s="4">
        <f>IF($A209&gt;$D$21,"",SUM(E$31:E209))</f>
        <v>96771.841943215855</v>
      </c>
      <c r="G209" s="4">
        <f t="shared" si="25"/>
        <v>114228.1580567842</v>
      </c>
      <c r="H209" s="4">
        <f t="shared" si="26"/>
        <v>91.128961223419935</v>
      </c>
      <c r="I209" s="4"/>
      <c r="J209" s="4">
        <f t="shared" si="27"/>
        <v>100</v>
      </c>
      <c r="K209" s="4">
        <f t="shared" si="28"/>
        <v>158.50934209358957</v>
      </c>
      <c r="L209" s="4">
        <f t="shared" si="29"/>
        <v>29886.423752110331</v>
      </c>
      <c r="M209" s="4">
        <f t="shared" si="30"/>
        <v>0</v>
      </c>
      <c r="N209" s="4">
        <f t="shared" si="31"/>
        <v>0</v>
      </c>
      <c r="O209" s="4">
        <f t="shared" si="32"/>
        <v>0</v>
      </c>
    </row>
    <row r="210" spans="1:15" x14ac:dyDescent="0.2">
      <c r="A210" s="2">
        <v>180</v>
      </c>
      <c r="B210" s="4">
        <f t="shared" si="22"/>
        <v>1153.4918938212334</v>
      </c>
      <c r="C210" s="4">
        <f t="shared" si="23"/>
        <v>416.45682624869238</v>
      </c>
      <c r="D210" s="4">
        <f>IF($A210&gt;$D$21,"",SUM(C$31:C210))</f>
        <v>110119.66387703369</v>
      </c>
      <c r="E210" s="4">
        <f t="shared" si="24"/>
        <v>737.03506757254104</v>
      </c>
      <c r="F210" s="4">
        <f>IF($A210&gt;$D$21,"",SUM(E$31:E210))</f>
        <v>97508.87701078839</v>
      </c>
      <c r="G210" s="4">
        <f t="shared" si="25"/>
        <v>113491.12298921167</v>
      </c>
      <c r="H210" s="4">
        <f t="shared" si="26"/>
        <v>91.82578556121382</v>
      </c>
      <c r="I210" s="4"/>
      <c r="J210" s="4">
        <f t="shared" si="27"/>
        <v>100</v>
      </c>
      <c r="K210" s="4">
        <f t="shared" si="28"/>
        <v>159.89236707379027</v>
      </c>
      <c r="L210" s="4">
        <f t="shared" si="29"/>
        <v>30146.316119184121</v>
      </c>
      <c r="M210" s="4">
        <f t="shared" si="30"/>
        <v>0</v>
      </c>
      <c r="N210" s="4">
        <f t="shared" si="31"/>
        <v>0</v>
      </c>
      <c r="O210" s="4">
        <f t="shared" si="32"/>
        <v>0</v>
      </c>
    </row>
    <row r="211" spans="1:15" x14ac:dyDescent="0.2">
      <c r="A211" s="2">
        <v>181</v>
      </c>
      <c r="B211" s="4">
        <f t="shared" si="22"/>
        <v>1153.4918938212334</v>
      </c>
      <c r="C211" s="4">
        <f t="shared" si="23"/>
        <v>413.76971923150086</v>
      </c>
      <c r="D211" s="4">
        <f>IF($A211&gt;$D$21,"",SUM(C$31:C211))</f>
        <v>110533.43359626518</v>
      </c>
      <c r="E211" s="4">
        <f t="shared" si="24"/>
        <v>739.7221745897325</v>
      </c>
      <c r="F211" s="4">
        <f>IF($A211&gt;$D$21,"",SUM(E$31:E211))</f>
        <v>98248.599185378116</v>
      </c>
      <c r="G211" s="4">
        <f t="shared" si="25"/>
        <v>112751.40081462194</v>
      </c>
      <c r="H211" s="4">
        <f t="shared" si="26"/>
        <v>92.525150404405622</v>
      </c>
      <c r="I211" s="4"/>
      <c r="J211" s="4">
        <f t="shared" si="27"/>
        <v>100</v>
      </c>
      <c r="K211" s="4">
        <f t="shared" si="28"/>
        <v>161.28279123763505</v>
      </c>
      <c r="L211" s="4">
        <f t="shared" si="29"/>
        <v>30407.598910421755</v>
      </c>
      <c r="M211" s="4">
        <f t="shared" si="30"/>
        <v>0</v>
      </c>
      <c r="N211" s="4">
        <f t="shared" si="31"/>
        <v>0</v>
      </c>
      <c r="O211" s="4">
        <f t="shared" si="32"/>
        <v>0</v>
      </c>
    </row>
    <row r="212" spans="1:15" x14ac:dyDescent="0.2">
      <c r="A212" s="2">
        <v>182</v>
      </c>
      <c r="B212" s="4">
        <f t="shared" si="22"/>
        <v>1153.4918938212334</v>
      </c>
      <c r="C212" s="4">
        <f t="shared" si="23"/>
        <v>411.07281546997581</v>
      </c>
      <c r="D212" s="4">
        <f>IF($A212&gt;$D$21,"",SUM(C$31:C212))</f>
        <v>110944.50641173516</v>
      </c>
      <c r="E212" s="4">
        <f t="shared" si="24"/>
        <v>742.41907835125755</v>
      </c>
      <c r="F212" s="4">
        <f>IF($A212&gt;$D$21,"",SUM(E$31:E212))</f>
        <v>98991.018263729376</v>
      </c>
      <c r="G212" s="4">
        <f t="shared" si="25"/>
        <v>112008.98173627068</v>
      </c>
      <c r="H212" s="4">
        <f t="shared" si="26"/>
        <v>93.227065015254993</v>
      </c>
      <c r="I212" s="4"/>
      <c r="J212" s="4">
        <f t="shared" si="27"/>
        <v>100</v>
      </c>
      <c r="K212" s="4">
        <f t="shared" si="28"/>
        <v>162.68065417075638</v>
      </c>
      <c r="L212" s="4">
        <f t="shared" si="29"/>
        <v>30670.279564592511</v>
      </c>
      <c r="M212" s="4">
        <f t="shared" si="30"/>
        <v>0</v>
      </c>
      <c r="N212" s="4">
        <f t="shared" si="31"/>
        <v>0</v>
      </c>
      <c r="O212" s="4">
        <f t="shared" si="32"/>
        <v>0</v>
      </c>
    </row>
    <row r="213" spans="1:15" x14ac:dyDescent="0.2">
      <c r="A213" s="2">
        <v>183</v>
      </c>
      <c r="B213" s="4">
        <f t="shared" si="22"/>
        <v>1153.4918938212334</v>
      </c>
      <c r="C213" s="4">
        <f t="shared" si="23"/>
        <v>408.36607924682016</v>
      </c>
      <c r="D213" s="4">
        <f>IF($A213&gt;$D$21,"",SUM(C$31:C213))</f>
        <v>111352.87249098197</v>
      </c>
      <c r="E213" s="4">
        <f t="shared" si="24"/>
        <v>745.1258145744132</v>
      </c>
      <c r="F213" s="4">
        <f>IF($A213&gt;$D$21,"",SUM(E$31:E213))</f>
        <v>99736.144078303783</v>
      </c>
      <c r="G213" s="4">
        <f t="shared" si="25"/>
        <v>111263.85592169627</v>
      </c>
      <c r="H213" s="4">
        <f t="shared" si="26"/>
        <v>93.931538689789704</v>
      </c>
      <c r="I213" s="4"/>
      <c r="J213" s="4">
        <f t="shared" si="27"/>
        <v>100</v>
      </c>
      <c r="K213" s="4">
        <f t="shared" si="28"/>
        <v>164.08599567056993</v>
      </c>
      <c r="L213" s="4">
        <f t="shared" si="29"/>
        <v>30934.365560263082</v>
      </c>
      <c r="M213" s="4">
        <f t="shared" si="30"/>
        <v>0</v>
      </c>
      <c r="N213" s="4">
        <f t="shared" si="31"/>
        <v>0</v>
      </c>
      <c r="O213" s="4">
        <f t="shared" si="32"/>
        <v>0</v>
      </c>
    </row>
    <row r="214" spans="1:15" x14ac:dyDescent="0.2">
      <c r="A214" s="2">
        <v>184</v>
      </c>
      <c r="B214" s="4">
        <f t="shared" si="22"/>
        <v>1153.4918938212334</v>
      </c>
      <c r="C214" s="4">
        <f t="shared" si="23"/>
        <v>405.64947471451762</v>
      </c>
      <c r="D214" s="4">
        <f>IF($A214&gt;$D$21,"",SUM(C$31:C214))</f>
        <v>111758.52196569649</v>
      </c>
      <c r="E214" s="4">
        <f t="shared" si="24"/>
        <v>747.84241910671574</v>
      </c>
      <c r="F214" s="4">
        <f>IF($A214&gt;$D$21,"",SUM(E$31:E214))</f>
        <v>100483.9864974105</v>
      </c>
      <c r="G214" s="4">
        <f t="shared" si="25"/>
        <v>110516.01350258956</v>
      </c>
      <c r="H214" s="4">
        <f t="shared" si="26"/>
        <v>94.638580757929674</v>
      </c>
      <c r="I214" s="4"/>
      <c r="J214" s="4">
        <f t="shared" si="27"/>
        <v>100</v>
      </c>
      <c r="K214" s="4">
        <f t="shared" si="28"/>
        <v>165.49885574740748</v>
      </c>
      <c r="L214" s="4">
        <f t="shared" si="29"/>
        <v>31199.864416010489</v>
      </c>
      <c r="M214" s="4">
        <f t="shared" si="30"/>
        <v>0</v>
      </c>
      <c r="N214" s="4">
        <f t="shared" si="31"/>
        <v>0</v>
      </c>
      <c r="O214" s="4">
        <f t="shared" si="32"/>
        <v>0</v>
      </c>
    </row>
    <row r="215" spans="1:15" x14ac:dyDescent="0.2">
      <c r="A215" s="2">
        <v>185</v>
      </c>
      <c r="B215" s="4">
        <f t="shared" si="22"/>
        <v>1153.4918938212334</v>
      </c>
      <c r="C215" s="4">
        <f t="shared" si="23"/>
        <v>402.92296589485773</v>
      </c>
      <c r="D215" s="4">
        <f>IF($A215&gt;$D$21,"",SUM(C$31:C215))</f>
        <v>112161.44493159135</v>
      </c>
      <c r="E215" s="4">
        <f t="shared" si="24"/>
        <v>750.56892792637564</v>
      </c>
      <c r="F215" s="4">
        <f>IF($A215&gt;$D$21,"",SUM(E$31:E215))</f>
        <v>101234.55542533688</v>
      </c>
      <c r="G215" s="4">
        <f t="shared" si="25"/>
        <v>109765.44457466318</v>
      </c>
      <c r="H215" s="4">
        <f t="shared" si="26"/>
        <v>95.348200583609582</v>
      </c>
      <c r="I215" s="4"/>
      <c r="J215" s="4">
        <f t="shared" si="27"/>
        <v>100</v>
      </c>
      <c r="K215" s="4">
        <f t="shared" si="28"/>
        <v>166.9192746256561</v>
      </c>
      <c r="L215" s="4">
        <f t="shared" si="29"/>
        <v>31466.783690636144</v>
      </c>
      <c r="M215" s="4">
        <f t="shared" si="30"/>
        <v>0</v>
      </c>
      <c r="N215" s="4">
        <f t="shared" si="31"/>
        <v>0</v>
      </c>
      <c r="O215" s="4">
        <f t="shared" si="32"/>
        <v>0</v>
      </c>
    </row>
    <row r="216" spans="1:15" x14ac:dyDescent="0.2">
      <c r="A216" s="2">
        <v>186</v>
      </c>
      <c r="B216" s="4">
        <f t="shared" si="22"/>
        <v>1153.4918938212334</v>
      </c>
      <c r="C216" s="4">
        <f t="shared" si="23"/>
        <v>400.1865166784595</v>
      </c>
      <c r="D216" s="4">
        <f>IF($A216&gt;$D$21,"",SUM(C$31:C216))</f>
        <v>112561.63144826981</v>
      </c>
      <c r="E216" s="4">
        <f t="shared" si="24"/>
        <v>753.30537714277386</v>
      </c>
      <c r="F216" s="4">
        <f>IF($A216&gt;$D$21,"",SUM(E$31:E216))</f>
        <v>101987.86080247966</v>
      </c>
      <c r="G216" s="4">
        <f t="shared" si="25"/>
        <v>109012.1391975204</v>
      </c>
      <c r="H216" s="4">
        <f t="shared" si="26"/>
        <v>96.060407564904096</v>
      </c>
      <c r="I216" s="4"/>
      <c r="J216" s="4">
        <f t="shared" si="27"/>
        <v>100</v>
      </c>
      <c r="K216" s="4">
        <f t="shared" si="28"/>
        <v>168.34729274490337</v>
      </c>
      <c r="L216" s="4">
        <f t="shared" si="29"/>
        <v>31735.130983381048</v>
      </c>
      <c r="M216" s="4">
        <f t="shared" si="30"/>
        <v>0</v>
      </c>
      <c r="N216" s="4">
        <f t="shared" si="31"/>
        <v>0</v>
      </c>
      <c r="O216" s="4">
        <f t="shared" si="32"/>
        <v>0</v>
      </c>
    </row>
    <row r="217" spans="1:15" x14ac:dyDescent="0.2">
      <c r="A217" s="2">
        <v>187</v>
      </c>
      <c r="B217" s="4">
        <f t="shared" si="22"/>
        <v>1153.4918938212334</v>
      </c>
      <c r="C217" s="4">
        <f t="shared" si="23"/>
        <v>397.44009082429307</v>
      </c>
      <c r="D217" s="4">
        <f>IF($A217&gt;$D$21,"",SUM(C$31:C217))</f>
        <v>112959.0715390941</v>
      </c>
      <c r="E217" s="4">
        <f t="shared" si="24"/>
        <v>756.0518029969403</v>
      </c>
      <c r="F217" s="4">
        <f>IF($A217&gt;$D$21,"",SUM(E$31:E217))</f>
        <v>102743.91260547659</v>
      </c>
      <c r="G217" s="4">
        <f t="shared" si="25"/>
        <v>108256.08739452346</v>
      </c>
      <c r="H217" s="4">
        <f t="shared" si="26"/>
        <v>96.775211134151164</v>
      </c>
      <c r="I217" s="4"/>
      <c r="J217" s="4">
        <f t="shared" si="27"/>
        <v>100</v>
      </c>
      <c r="K217" s="4">
        <f t="shared" si="28"/>
        <v>169.78295076108859</v>
      </c>
      <c r="L217" s="4">
        <f t="shared" si="29"/>
        <v>32004.913934142136</v>
      </c>
      <c r="M217" s="4">
        <f t="shared" si="30"/>
        <v>0</v>
      </c>
      <c r="N217" s="4">
        <f t="shared" si="31"/>
        <v>0</v>
      </c>
      <c r="O217" s="4">
        <f t="shared" si="32"/>
        <v>0</v>
      </c>
    </row>
    <row r="218" spans="1:15" x14ac:dyDescent="0.2">
      <c r="A218" s="2">
        <v>188</v>
      </c>
      <c r="B218" s="4">
        <f t="shared" si="22"/>
        <v>1153.4918938212334</v>
      </c>
      <c r="C218" s="4">
        <f t="shared" si="23"/>
        <v>394.68365195920006</v>
      </c>
      <c r="D218" s="4">
        <f>IF($A218&gt;$D$21,"",SUM(C$31:C218))</f>
        <v>113353.75519105331</v>
      </c>
      <c r="E218" s="4">
        <f t="shared" si="24"/>
        <v>758.80824186203336</v>
      </c>
      <c r="F218" s="4">
        <f>IF($A218&gt;$D$21,"",SUM(E$31:E218))</f>
        <v>103502.72084733863</v>
      </c>
      <c r="G218" s="4">
        <f t="shared" si="25"/>
        <v>107497.27915266143</v>
      </c>
      <c r="H218" s="4">
        <f t="shared" si="26"/>
        <v>97.492620758077635</v>
      </c>
      <c r="I218" s="4"/>
      <c r="J218" s="4">
        <f t="shared" si="27"/>
        <v>100</v>
      </c>
      <c r="K218" s="4">
        <f t="shared" si="28"/>
        <v>171.22628954766043</v>
      </c>
      <c r="L218" s="4">
        <f t="shared" si="29"/>
        <v>32276.140223689796</v>
      </c>
      <c r="M218" s="4">
        <f t="shared" si="30"/>
        <v>0</v>
      </c>
      <c r="N218" s="4">
        <f t="shared" si="31"/>
        <v>0</v>
      </c>
      <c r="O218" s="4">
        <f t="shared" si="32"/>
        <v>0</v>
      </c>
    </row>
    <row r="219" spans="1:15" x14ac:dyDescent="0.2">
      <c r="A219" s="2">
        <v>189</v>
      </c>
      <c r="B219" s="4">
        <f t="shared" si="22"/>
        <v>1153.4918938212334</v>
      </c>
      <c r="C219" s="4">
        <f t="shared" si="23"/>
        <v>391.91716357741143</v>
      </c>
      <c r="D219" s="4">
        <f>IF($A219&gt;$D$21,"",SUM(C$31:C219))</f>
        <v>113745.67235463072</v>
      </c>
      <c r="E219" s="4">
        <f t="shared" si="24"/>
        <v>761.57473024382193</v>
      </c>
      <c r="F219" s="4">
        <f>IF($A219&gt;$D$21,"",SUM(E$31:E219))</f>
        <v>104264.29557758245</v>
      </c>
      <c r="G219" s="4">
        <f t="shared" si="25"/>
        <v>106735.70442241761</v>
      </c>
      <c r="H219" s="4">
        <f t="shared" si="26"/>
        <v>98.212645937924719</v>
      </c>
      <c r="I219" s="4"/>
      <c r="J219" s="4">
        <f t="shared" si="27"/>
        <v>100</v>
      </c>
      <c r="K219" s="4">
        <f t="shared" si="28"/>
        <v>172.67735019674041</v>
      </c>
      <c r="L219" s="4">
        <f t="shared" si="29"/>
        <v>32548.817573886536</v>
      </c>
      <c r="M219" s="4">
        <f t="shared" si="30"/>
        <v>0</v>
      </c>
      <c r="N219" s="4">
        <f t="shared" si="31"/>
        <v>0</v>
      </c>
      <c r="O219" s="4">
        <f t="shared" si="32"/>
        <v>0</v>
      </c>
    </row>
    <row r="220" spans="1:15" x14ac:dyDescent="0.2">
      <c r="A220" s="2">
        <v>190</v>
      </c>
      <c r="B220" s="4">
        <f t="shared" si="22"/>
        <v>1153.4918938212334</v>
      </c>
      <c r="C220" s="4">
        <f t="shared" si="23"/>
        <v>389.14058904006413</v>
      </c>
      <c r="D220" s="4">
        <f>IF($A220&gt;$D$21,"",SUM(C$31:C220))</f>
        <v>114134.81294367078</v>
      </c>
      <c r="E220" s="4">
        <f t="shared" si="24"/>
        <v>764.35130478116923</v>
      </c>
      <c r="F220" s="4">
        <f>IF($A220&gt;$D$21,"",SUM(E$31:E220))</f>
        <v>105028.64688236362</v>
      </c>
      <c r="G220" s="4">
        <f t="shared" si="25"/>
        <v>105971.35311763643</v>
      </c>
      <c r="H220" s="4">
        <f t="shared" si="26"/>
        <v>98.935296209573494</v>
      </c>
      <c r="I220" s="4"/>
      <c r="J220" s="4">
        <f t="shared" si="27"/>
        <v>100</v>
      </c>
      <c r="K220" s="4">
        <f t="shared" si="28"/>
        <v>174.13617402029297</v>
      </c>
      <c r="L220" s="4">
        <f t="shared" si="29"/>
        <v>32822.953747906831</v>
      </c>
      <c r="M220" s="4">
        <f t="shared" si="30"/>
        <v>0</v>
      </c>
      <c r="N220" s="4">
        <f t="shared" si="31"/>
        <v>0</v>
      </c>
      <c r="O220" s="4">
        <f t="shared" si="32"/>
        <v>0</v>
      </c>
    </row>
    <row r="221" spans="1:15" x14ac:dyDescent="0.2">
      <c r="A221" s="2">
        <v>191</v>
      </c>
      <c r="B221" s="4">
        <f t="shared" si="22"/>
        <v>1153.4918938212334</v>
      </c>
      <c r="C221" s="4">
        <f t="shared" si="23"/>
        <v>386.3538915747161</v>
      </c>
      <c r="D221" s="4">
        <f>IF($A221&gt;$D$21,"",SUM(C$31:C221))</f>
        <v>114521.1668352455</v>
      </c>
      <c r="E221" s="4">
        <f t="shared" si="24"/>
        <v>767.13800224651732</v>
      </c>
      <c r="F221" s="4">
        <f>IF($A221&gt;$D$21,"",SUM(E$31:E221))</f>
        <v>105795.78488461014</v>
      </c>
      <c r="G221" s="4">
        <f t="shared" si="25"/>
        <v>105204.21511538992</v>
      </c>
      <c r="H221" s="4">
        <f t="shared" si="26"/>
        <v>99.660581143670925</v>
      </c>
      <c r="I221" s="4"/>
      <c r="J221" s="4">
        <f t="shared" si="27"/>
        <v>100</v>
      </c>
      <c r="K221" s="4">
        <f t="shared" si="28"/>
        <v>175.60280255130155</v>
      </c>
      <c r="L221" s="4">
        <f t="shared" si="29"/>
        <v>33098.556550458132</v>
      </c>
      <c r="M221" s="4">
        <f t="shared" si="30"/>
        <v>0</v>
      </c>
      <c r="N221" s="4">
        <f t="shared" si="31"/>
        <v>0</v>
      </c>
      <c r="O221" s="4">
        <f t="shared" si="32"/>
        <v>0</v>
      </c>
    </row>
    <row r="222" spans="1:15" x14ac:dyDescent="0.2">
      <c r="A222" s="2">
        <v>192</v>
      </c>
      <c r="B222" s="4">
        <f t="shared" si="22"/>
        <v>1153.4918938212334</v>
      </c>
      <c r="C222" s="4">
        <f t="shared" si="23"/>
        <v>383.55703427485906</v>
      </c>
      <c r="D222" s="4">
        <f>IF($A222&gt;$D$21,"",SUM(C$31:C222))</f>
        <v>114904.72386952036</v>
      </c>
      <c r="E222" s="4">
        <f t="shared" si="24"/>
        <v>769.93485954637435</v>
      </c>
      <c r="F222" s="4">
        <f>IF($A222&gt;$D$21,"",SUM(E$31:E222))</f>
        <v>106565.71974415652</v>
      </c>
      <c r="G222" s="4">
        <f t="shared" si="25"/>
        <v>104434.28025584354</v>
      </c>
      <c r="H222" s="4">
        <f t="shared" si="26"/>
        <v>100.3885103457572</v>
      </c>
      <c r="I222" s="4"/>
      <c r="J222" s="4">
        <f t="shared" si="27"/>
        <v>100</v>
      </c>
      <c r="K222" s="4">
        <f t="shared" si="28"/>
        <v>177.07727754495099</v>
      </c>
      <c r="L222" s="4">
        <f t="shared" si="29"/>
        <v>33375.633828003083</v>
      </c>
      <c r="M222" s="4">
        <f t="shared" si="30"/>
        <v>0</v>
      </c>
      <c r="N222" s="4">
        <f t="shared" si="31"/>
        <v>0</v>
      </c>
      <c r="O222" s="4">
        <f t="shared" si="32"/>
        <v>0</v>
      </c>
    </row>
    <row r="223" spans="1:15" x14ac:dyDescent="0.2">
      <c r="A223" s="2">
        <v>193</v>
      </c>
      <c r="B223" s="4">
        <f t="shared" ref="B223:B286" si="33">IF(A223&lt;$D$21,$D$20,IF(A223&gt;$D$21,"",(1+$D$14/12)*G222))</f>
        <v>1153.4918938212334</v>
      </c>
      <c r="C223" s="4">
        <f t="shared" ref="C223:C286" si="34">IF(A223&gt;$D$21,"",$D$14/12*G222)</f>
        <v>380.74998009942954</v>
      </c>
      <c r="D223" s="4">
        <f>IF($A223&gt;$D$21,"",SUM(C$31:C223))</f>
        <v>115285.47384961978</v>
      </c>
      <c r="E223" s="4">
        <f t="shared" ref="E223:E286" si="35">IF($A223&gt;$D$21,"",B223-C223)</f>
        <v>772.74191372180383</v>
      </c>
      <c r="F223" s="4">
        <f>IF($A223&gt;$D$21,"",SUM(E$31:E223))</f>
        <v>107338.46165787833</v>
      </c>
      <c r="G223" s="4">
        <f t="shared" ref="G223:G286" si="36">IF(A223&gt;$D$21,"",G222-E223)</f>
        <v>103661.53834212173</v>
      </c>
      <c r="H223" s="4">
        <f t="shared" ref="H223:H286" si="37">IF(A223&gt;12*$D$15,"",-IPMT($D$14/12,A223,$D$15*12,$D$13)-IF(A223&gt;$D$21,0,C223))</f>
        <v>101.11909345639276</v>
      </c>
      <c r="I223" s="4"/>
      <c r="J223" s="4">
        <f t="shared" ref="J223:J286" si="38">IF(A223&gt;$D$15*12,$D$20,$D$16)</f>
        <v>100</v>
      </c>
      <c r="K223" s="4">
        <f t="shared" ref="K223:K286" si="39">$L$14/12*L222</f>
        <v>178.55964097981649</v>
      </c>
      <c r="L223" s="4">
        <f t="shared" ref="L223:L286" si="40">K223+J223+L222</f>
        <v>33654.1934689829</v>
      </c>
      <c r="M223" s="4">
        <f t="shared" ref="M223:M286" si="41">IF(A223&lt;=$D$21,0,$D$20)</f>
        <v>0</v>
      </c>
      <c r="N223" s="4">
        <f t="shared" ref="N223:N286" si="42">$L$14/12*O222</f>
        <v>0</v>
      </c>
      <c r="O223" s="4">
        <f t="shared" ref="O223:O286" si="43">N223+M223+O222</f>
        <v>0</v>
      </c>
    </row>
    <row r="224" spans="1:15" x14ac:dyDescent="0.2">
      <c r="A224" s="2">
        <v>194</v>
      </c>
      <c r="B224" s="4">
        <f t="shared" si="33"/>
        <v>1153.4918938212334</v>
      </c>
      <c r="C224" s="4">
        <f t="shared" si="34"/>
        <v>377.93269187231874</v>
      </c>
      <c r="D224" s="4">
        <f>IF($A224&gt;$D$21,"",SUM(C$31:C224))</f>
        <v>115663.40654149211</v>
      </c>
      <c r="E224" s="4">
        <f t="shared" si="35"/>
        <v>775.55920194891462</v>
      </c>
      <c r="F224" s="4">
        <f>IF($A224&gt;$D$21,"",SUM(E$31:E224))</f>
        <v>108114.02085982724</v>
      </c>
      <c r="G224" s="4">
        <f t="shared" si="36"/>
        <v>102885.97914017281</v>
      </c>
      <c r="H224" s="4">
        <f t="shared" si="37"/>
        <v>101.852340151286</v>
      </c>
      <c r="I224" s="4"/>
      <c r="J224" s="4">
        <f t="shared" si="38"/>
        <v>100</v>
      </c>
      <c r="K224" s="4">
        <f t="shared" si="39"/>
        <v>180.0499350590585</v>
      </c>
      <c r="L224" s="4">
        <f t="shared" si="40"/>
        <v>33934.243404041961</v>
      </c>
      <c r="M224" s="4">
        <f t="shared" si="41"/>
        <v>0</v>
      </c>
      <c r="N224" s="4">
        <f t="shared" si="42"/>
        <v>0</v>
      </c>
      <c r="O224" s="4">
        <f t="shared" si="43"/>
        <v>0</v>
      </c>
    </row>
    <row r="225" spans="1:15" x14ac:dyDescent="0.2">
      <c r="A225" s="2">
        <v>195</v>
      </c>
      <c r="B225" s="4">
        <f t="shared" si="33"/>
        <v>1153.4918938212334</v>
      </c>
      <c r="C225" s="4">
        <f t="shared" si="34"/>
        <v>375.10513228188</v>
      </c>
      <c r="D225" s="4">
        <f>IF($A225&gt;$D$21,"",SUM(C$31:C225))</f>
        <v>116038.51167377399</v>
      </c>
      <c r="E225" s="4">
        <f t="shared" si="35"/>
        <v>778.3867615393533</v>
      </c>
      <c r="F225" s="4">
        <f>IF($A225&gt;$D$21,"",SUM(E$31:E225))</f>
        <v>108892.4076213666</v>
      </c>
      <c r="G225" s="4">
        <f t="shared" si="36"/>
        <v>102107.59237863346</v>
      </c>
      <c r="H225" s="4">
        <f t="shared" si="37"/>
        <v>102.58826014142085</v>
      </c>
      <c r="I225" s="4"/>
      <c r="J225" s="4">
        <f t="shared" si="38"/>
        <v>100</v>
      </c>
      <c r="K225" s="4">
        <f t="shared" si="39"/>
        <v>181.54820221162447</v>
      </c>
      <c r="L225" s="4">
        <f t="shared" si="40"/>
        <v>34215.791606253588</v>
      </c>
      <c r="M225" s="4">
        <f t="shared" si="41"/>
        <v>0</v>
      </c>
      <c r="N225" s="4">
        <f t="shared" si="42"/>
        <v>0</v>
      </c>
      <c r="O225" s="4">
        <f t="shared" si="43"/>
        <v>0</v>
      </c>
    </row>
    <row r="226" spans="1:15" x14ac:dyDescent="0.2">
      <c r="A226" s="2">
        <v>196</v>
      </c>
      <c r="B226" s="4">
        <f t="shared" si="33"/>
        <v>1153.4918938212334</v>
      </c>
      <c r="C226" s="4">
        <f t="shared" si="34"/>
        <v>372.26726388043443</v>
      </c>
      <c r="D226" s="4">
        <f>IF($A226&gt;$D$21,"",SUM(C$31:C226))</f>
        <v>116410.77893765442</v>
      </c>
      <c r="E226" s="4">
        <f t="shared" si="35"/>
        <v>781.22462994079888</v>
      </c>
      <c r="F226" s="4">
        <f>IF($A226&gt;$D$21,"",SUM(E$31:E226))</f>
        <v>109673.6322513074</v>
      </c>
      <c r="G226" s="4">
        <f t="shared" si="36"/>
        <v>101326.36774869266</v>
      </c>
      <c r="H226" s="4">
        <f t="shared" si="37"/>
        <v>103.32686317318633</v>
      </c>
      <c r="I226" s="4"/>
      <c r="J226" s="4">
        <f t="shared" si="38"/>
        <v>100</v>
      </c>
      <c r="K226" s="4">
        <f t="shared" si="39"/>
        <v>183.05448509345669</v>
      </c>
      <c r="L226" s="4">
        <f t="shared" si="40"/>
        <v>34498.846091347048</v>
      </c>
      <c r="M226" s="4">
        <f t="shared" si="41"/>
        <v>0</v>
      </c>
      <c r="N226" s="4">
        <f t="shared" si="42"/>
        <v>0</v>
      </c>
      <c r="O226" s="4">
        <f t="shared" si="43"/>
        <v>0</v>
      </c>
    </row>
    <row r="227" spans="1:15" x14ac:dyDescent="0.2">
      <c r="A227" s="2">
        <v>197</v>
      </c>
      <c r="B227" s="4">
        <f t="shared" si="33"/>
        <v>1153.4918938212334</v>
      </c>
      <c r="C227" s="4">
        <f t="shared" si="34"/>
        <v>369.41904908377529</v>
      </c>
      <c r="D227" s="4">
        <f>IF($A227&gt;$D$21,"",SUM(C$31:C227))</f>
        <v>116780.1979867382</v>
      </c>
      <c r="E227" s="4">
        <f t="shared" si="35"/>
        <v>784.07284473745813</v>
      </c>
      <c r="F227" s="4">
        <f>IF($A227&gt;$D$21,"",SUM(E$31:E227))</f>
        <v>110457.70509604485</v>
      </c>
      <c r="G227" s="4">
        <f t="shared" si="36"/>
        <v>100542.2949039552</v>
      </c>
      <c r="H227" s="4">
        <f t="shared" si="37"/>
        <v>104.06815902850531</v>
      </c>
      <c r="I227" s="4"/>
      <c r="J227" s="4">
        <f t="shared" si="38"/>
        <v>100</v>
      </c>
      <c r="K227" s="4">
        <f t="shared" si="39"/>
        <v>184.56882658870668</v>
      </c>
      <c r="L227" s="4">
        <f t="shared" si="40"/>
        <v>34783.414917935756</v>
      </c>
      <c r="M227" s="4">
        <f t="shared" si="41"/>
        <v>0</v>
      </c>
      <c r="N227" s="4">
        <f t="shared" si="42"/>
        <v>0</v>
      </c>
      <c r="O227" s="4">
        <f t="shared" si="43"/>
        <v>0</v>
      </c>
    </row>
    <row r="228" spans="1:15" x14ac:dyDescent="0.2">
      <c r="A228" s="2">
        <v>198</v>
      </c>
      <c r="B228" s="4">
        <f t="shared" si="33"/>
        <v>1153.4918938212334</v>
      </c>
      <c r="C228" s="4">
        <f t="shared" si="34"/>
        <v>366.56045017066998</v>
      </c>
      <c r="D228" s="4">
        <f>IF($A228&gt;$D$21,"",SUM(C$31:C228))</f>
        <v>117146.75843690887</v>
      </c>
      <c r="E228" s="4">
        <f t="shared" si="35"/>
        <v>786.93144365056332</v>
      </c>
      <c r="F228" s="4">
        <f>IF($A228&gt;$D$21,"",SUM(E$31:E228))</f>
        <v>111244.63653969542</v>
      </c>
      <c r="G228" s="4">
        <f t="shared" si="36"/>
        <v>99755.363460304638</v>
      </c>
      <c r="H228" s="4">
        <f t="shared" si="37"/>
        <v>104.81215752496348</v>
      </c>
      <c r="I228" s="4"/>
      <c r="J228" s="4">
        <f t="shared" si="38"/>
        <v>100</v>
      </c>
      <c r="K228" s="4">
        <f t="shared" si="39"/>
        <v>186.09126981095628</v>
      </c>
      <c r="L228" s="4">
        <f t="shared" si="40"/>
        <v>35069.506187746709</v>
      </c>
      <c r="M228" s="4">
        <f t="shared" si="41"/>
        <v>0</v>
      </c>
      <c r="N228" s="4">
        <f t="shared" si="42"/>
        <v>0</v>
      </c>
      <c r="O228" s="4">
        <f t="shared" si="43"/>
        <v>0</v>
      </c>
    </row>
    <row r="229" spans="1:15" x14ac:dyDescent="0.2">
      <c r="A229" s="2">
        <v>199</v>
      </c>
      <c r="B229" s="4">
        <f t="shared" si="33"/>
        <v>1153.4918938212334</v>
      </c>
      <c r="C229" s="4">
        <f t="shared" si="34"/>
        <v>363.69142928236062</v>
      </c>
      <c r="D229" s="4">
        <f>IF($A229&gt;$D$21,"",SUM(C$31:C229))</f>
        <v>117510.44986619124</v>
      </c>
      <c r="E229" s="4">
        <f t="shared" si="35"/>
        <v>789.8004645388728</v>
      </c>
      <c r="F229" s="4">
        <f>IF($A229&gt;$D$21,"",SUM(E$31:E229))</f>
        <v>112034.43700423429</v>
      </c>
      <c r="G229" s="4">
        <f t="shared" si="36"/>
        <v>98965.562995765766</v>
      </c>
      <c r="H229" s="4">
        <f t="shared" si="37"/>
        <v>105.55886851593976</v>
      </c>
      <c r="I229" s="4"/>
      <c r="J229" s="4">
        <f t="shared" si="38"/>
        <v>100</v>
      </c>
      <c r="K229" s="4">
        <f t="shared" si="39"/>
        <v>187.62185810444487</v>
      </c>
      <c r="L229" s="4">
        <f t="shared" si="40"/>
        <v>35357.128045851154</v>
      </c>
      <c r="M229" s="4">
        <f t="shared" si="41"/>
        <v>0</v>
      </c>
      <c r="N229" s="4">
        <f t="shared" si="42"/>
        <v>0</v>
      </c>
      <c r="O229" s="4">
        <f t="shared" si="43"/>
        <v>0</v>
      </c>
    </row>
    <row r="230" spans="1:15" x14ac:dyDescent="0.2">
      <c r="A230" s="2">
        <v>200</v>
      </c>
      <c r="B230" s="4">
        <f t="shared" si="33"/>
        <v>1153.4918938212334</v>
      </c>
      <c r="C230" s="4">
        <f t="shared" si="34"/>
        <v>360.81194842206264</v>
      </c>
      <c r="D230" s="4">
        <f>IF($A230&gt;$D$21,"",SUM(C$31:C230))</f>
        <v>117871.2618146133</v>
      </c>
      <c r="E230" s="4">
        <f t="shared" si="35"/>
        <v>792.67994539917072</v>
      </c>
      <c r="F230" s="4">
        <f>IF($A230&gt;$D$21,"",SUM(E$31:E230))</f>
        <v>112827.11694963346</v>
      </c>
      <c r="G230" s="4">
        <f t="shared" si="36"/>
        <v>98172.883050366596</v>
      </c>
      <c r="H230" s="4">
        <f t="shared" si="37"/>
        <v>106.30830189073754</v>
      </c>
      <c r="I230" s="4"/>
      <c r="J230" s="4">
        <f t="shared" si="38"/>
        <v>100</v>
      </c>
      <c r="K230" s="4">
        <f t="shared" si="39"/>
        <v>189.16063504530365</v>
      </c>
      <c r="L230" s="4">
        <f t="shared" si="40"/>
        <v>35646.288680896454</v>
      </c>
      <c r="M230" s="4">
        <f t="shared" si="41"/>
        <v>0</v>
      </c>
      <c r="N230" s="4">
        <f t="shared" si="42"/>
        <v>0</v>
      </c>
      <c r="O230" s="4">
        <f t="shared" si="43"/>
        <v>0</v>
      </c>
    </row>
    <row r="231" spans="1:15" x14ac:dyDescent="0.2">
      <c r="A231" s="2">
        <v>201</v>
      </c>
      <c r="B231" s="4">
        <f t="shared" si="33"/>
        <v>1153.4918938212334</v>
      </c>
      <c r="C231" s="4">
        <f t="shared" si="34"/>
        <v>357.92196945446153</v>
      </c>
      <c r="D231" s="4">
        <f>IF($A231&gt;$D$21,"",SUM(C$31:C231))</f>
        <v>118229.18378406776</v>
      </c>
      <c r="E231" s="4">
        <f t="shared" si="35"/>
        <v>795.56992436677183</v>
      </c>
      <c r="F231" s="4">
        <f>IF($A231&gt;$D$21,"",SUM(E$31:E231))</f>
        <v>113622.68687400024</v>
      </c>
      <c r="G231" s="4">
        <f t="shared" si="36"/>
        <v>97377.313125999819</v>
      </c>
      <c r="H231" s="4">
        <f t="shared" si="37"/>
        <v>107.06046757471415</v>
      </c>
      <c r="I231" s="4"/>
      <c r="J231" s="4">
        <f t="shared" si="38"/>
        <v>100</v>
      </c>
      <c r="K231" s="4">
        <f t="shared" si="39"/>
        <v>190.70764444279601</v>
      </c>
      <c r="L231" s="4">
        <f t="shared" si="40"/>
        <v>35936.996325339249</v>
      </c>
      <c r="M231" s="4">
        <f t="shared" si="41"/>
        <v>0</v>
      </c>
      <c r="N231" s="4">
        <f t="shared" si="42"/>
        <v>0</v>
      </c>
      <c r="O231" s="4">
        <f t="shared" si="43"/>
        <v>0</v>
      </c>
    </row>
    <row r="232" spans="1:15" x14ac:dyDescent="0.2">
      <c r="A232" s="2">
        <v>202</v>
      </c>
      <c r="B232" s="4">
        <f t="shared" si="33"/>
        <v>1153.4918938212334</v>
      </c>
      <c r="C232" s="4">
        <f t="shared" si="34"/>
        <v>355.02145410520762</v>
      </c>
      <c r="D232" s="4">
        <f>IF($A232&gt;$D$21,"",SUM(C$31:C232))</f>
        <v>118584.20523817297</v>
      </c>
      <c r="E232" s="4">
        <f t="shared" si="35"/>
        <v>798.47043971602579</v>
      </c>
      <c r="F232" s="4">
        <f>IF($A232&gt;$D$21,"",SUM(E$31:E232))</f>
        <v>114421.15731371626</v>
      </c>
      <c r="G232" s="4">
        <f t="shared" si="36"/>
        <v>96578.842686283795</v>
      </c>
      <c r="H232" s="4">
        <f t="shared" si="37"/>
        <v>107.8153755294137</v>
      </c>
      <c r="I232" s="4"/>
      <c r="J232" s="4">
        <f t="shared" si="38"/>
        <v>100</v>
      </c>
      <c r="K232" s="4">
        <f t="shared" si="39"/>
        <v>192.26293034056496</v>
      </c>
      <c r="L232" s="4">
        <f t="shared" si="40"/>
        <v>36229.259255679812</v>
      </c>
      <c r="M232" s="4">
        <f t="shared" si="41"/>
        <v>0</v>
      </c>
      <c r="N232" s="4">
        <f t="shared" si="42"/>
        <v>0</v>
      </c>
      <c r="O232" s="4">
        <f t="shared" si="43"/>
        <v>0</v>
      </c>
    </row>
    <row r="233" spans="1:15" x14ac:dyDescent="0.2">
      <c r="A233" s="2">
        <v>203</v>
      </c>
      <c r="B233" s="4">
        <f t="shared" si="33"/>
        <v>1153.4918938212334</v>
      </c>
      <c r="C233" s="4">
        <f t="shared" si="34"/>
        <v>352.11036396040964</v>
      </c>
      <c r="D233" s="4">
        <f>IF($A233&gt;$D$21,"",SUM(C$31:C233))</f>
        <v>118936.31560213339</v>
      </c>
      <c r="E233" s="4">
        <f t="shared" si="35"/>
        <v>801.38152986082378</v>
      </c>
      <c r="F233" s="4">
        <f>IF($A233&gt;$D$21,"",SUM(E$31:E233))</f>
        <v>115222.53884357709</v>
      </c>
      <c r="G233" s="4">
        <f t="shared" si="36"/>
        <v>95777.461156422971</v>
      </c>
      <c r="H233" s="4">
        <f t="shared" si="37"/>
        <v>108.57303575269793</v>
      </c>
      <c r="I233" s="4"/>
      <c r="J233" s="4">
        <f t="shared" si="38"/>
        <v>100</v>
      </c>
      <c r="K233" s="4">
        <f t="shared" si="39"/>
        <v>193.82653701788698</v>
      </c>
      <c r="L233" s="4">
        <f t="shared" si="40"/>
        <v>36523.085792697697</v>
      </c>
      <c r="M233" s="4">
        <f t="shared" si="41"/>
        <v>0</v>
      </c>
      <c r="N233" s="4">
        <f t="shared" si="42"/>
        <v>0</v>
      </c>
      <c r="O233" s="4">
        <f t="shared" si="43"/>
        <v>0</v>
      </c>
    </row>
    <row r="234" spans="1:15" x14ac:dyDescent="0.2">
      <c r="A234" s="2">
        <v>204</v>
      </c>
      <c r="B234" s="4">
        <f t="shared" si="33"/>
        <v>1153.4918938212334</v>
      </c>
      <c r="C234" s="4">
        <f t="shared" si="34"/>
        <v>349.18866046612538</v>
      </c>
      <c r="D234" s="4">
        <f>IF($A234&gt;$D$21,"",SUM(C$31:C234))</f>
        <v>119285.50426259951</v>
      </c>
      <c r="E234" s="4">
        <f t="shared" si="35"/>
        <v>804.30323335510798</v>
      </c>
      <c r="F234" s="4">
        <f>IF($A234&gt;$D$21,"",SUM(E$31:E234))</f>
        <v>116026.8420769322</v>
      </c>
      <c r="G234" s="4">
        <f t="shared" si="36"/>
        <v>94973.157923067862</v>
      </c>
      <c r="H234" s="4">
        <f t="shared" si="37"/>
        <v>109.33345827887968</v>
      </c>
      <c r="I234" s="4"/>
      <c r="J234" s="4">
        <f t="shared" si="38"/>
        <v>100</v>
      </c>
      <c r="K234" s="4">
        <f t="shared" si="39"/>
        <v>195.39850899093267</v>
      </c>
      <c r="L234" s="4">
        <f t="shared" si="40"/>
        <v>36818.48430168863</v>
      </c>
      <c r="M234" s="4">
        <f t="shared" si="41"/>
        <v>0</v>
      </c>
      <c r="N234" s="4">
        <f t="shared" si="42"/>
        <v>0</v>
      </c>
      <c r="O234" s="4">
        <f t="shared" si="43"/>
        <v>0</v>
      </c>
    </row>
    <row r="235" spans="1:15" x14ac:dyDescent="0.2">
      <c r="A235" s="2">
        <v>205</v>
      </c>
      <c r="B235" s="4">
        <f t="shared" si="33"/>
        <v>1153.4918938212334</v>
      </c>
      <c r="C235" s="4">
        <f t="shared" si="34"/>
        <v>346.25630492785155</v>
      </c>
      <c r="D235" s="4">
        <f>IF($A235&gt;$D$21,"",SUM(C$31:C235))</f>
        <v>119631.76056752737</v>
      </c>
      <c r="E235" s="4">
        <f t="shared" si="35"/>
        <v>807.23558889338187</v>
      </c>
      <c r="F235" s="4">
        <f>IF($A235&gt;$D$21,"",SUM(E$31:E235))</f>
        <v>116834.07766582558</v>
      </c>
      <c r="G235" s="4">
        <f t="shared" si="36"/>
        <v>94165.92233417448</v>
      </c>
      <c r="H235" s="4">
        <f t="shared" si="37"/>
        <v>110.09665317885481</v>
      </c>
      <c r="I235" s="4"/>
      <c r="J235" s="4">
        <f t="shared" si="38"/>
        <v>100</v>
      </c>
      <c r="K235" s="4">
        <f t="shared" si="39"/>
        <v>196.97889101403416</v>
      </c>
      <c r="L235" s="4">
        <f t="shared" si="40"/>
        <v>37115.463192702664</v>
      </c>
      <c r="M235" s="4">
        <f t="shared" si="41"/>
        <v>0</v>
      </c>
      <c r="N235" s="4">
        <f t="shared" si="42"/>
        <v>0</v>
      </c>
      <c r="O235" s="4">
        <f t="shared" si="43"/>
        <v>0</v>
      </c>
    </row>
    <row r="236" spans="1:15" x14ac:dyDescent="0.2">
      <c r="A236" s="2">
        <v>206</v>
      </c>
      <c r="B236" s="4">
        <f t="shared" si="33"/>
        <v>1153.4918938212334</v>
      </c>
      <c r="C236" s="4">
        <f t="shared" si="34"/>
        <v>343.31325851001111</v>
      </c>
      <c r="D236" s="4">
        <f>IF($A236&gt;$D$21,"",SUM(C$31:C236))</f>
        <v>119975.07382603738</v>
      </c>
      <c r="E236" s="4">
        <f t="shared" si="35"/>
        <v>810.17863531122225</v>
      </c>
      <c r="F236" s="4">
        <f>IF($A236&gt;$D$21,"",SUM(E$31:E236))</f>
        <v>117644.2563011368</v>
      </c>
      <c r="G236" s="4">
        <f t="shared" si="36"/>
        <v>93355.743698863254</v>
      </c>
      <c r="H236" s="4">
        <f t="shared" si="37"/>
        <v>110.86263056023597</v>
      </c>
      <c r="I236" s="4"/>
      <c r="J236" s="4">
        <f t="shared" si="38"/>
        <v>100</v>
      </c>
      <c r="K236" s="4">
        <f t="shared" si="39"/>
        <v>198.56772808095923</v>
      </c>
      <c r="L236" s="4">
        <f t="shared" si="40"/>
        <v>37414.030920783625</v>
      </c>
      <c r="M236" s="4">
        <f t="shared" si="41"/>
        <v>0</v>
      </c>
      <c r="N236" s="4">
        <f t="shared" si="42"/>
        <v>0</v>
      </c>
      <c r="O236" s="4">
        <f t="shared" si="43"/>
        <v>0</v>
      </c>
    </row>
    <row r="237" spans="1:15" x14ac:dyDescent="0.2">
      <c r="A237" s="2">
        <v>207</v>
      </c>
      <c r="B237" s="4">
        <f t="shared" si="33"/>
        <v>1153.4918938212334</v>
      </c>
      <c r="C237" s="4">
        <f t="shared" si="34"/>
        <v>340.35948223543892</v>
      </c>
      <c r="D237" s="4">
        <f>IF($A237&gt;$D$21,"",SUM(C$31:C237))</f>
        <v>120315.43330827281</v>
      </c>
      <c r="E237" s="4">
        <f t="shared" si="35"/>
        <v>813.13241158579444</v>
      </c>
      <c r="F237" s="4">
        <f>IF($A237&gt;$D$21,"",SUM(E$31:E237))</f>
        <v>118457.3887127226</v>
      </c>
      <c r="G237" s="4">
        <f t="shared" si="36"/>
        <v>92542.611287277454</v>
      </c>
      <c r="H237" s="4">
        <f t="shared" si="37"/>
        <v>111.63140056748688</v>
      </c>
      <c r="I237" s="4"/>
      <c r="J237" s="4">
        <f t="shared" si="38"/>
        <v>100</v>
      </c>
      <c r="K237" s="4">
        <f t="shared" si="39"/>
        <v>200.1650654261924</v>
      </c>
      <c r="L237" s="4">
        <f t="shared" si="40"/>
        <v>37714.195986209816</v>
      </c>
      <c r="M237" s="4">
        <f t="shared" si="41"/>
        <v>0</v>
      </c>
      <c r="N237" s="4">
        <f t="shared" si="42"/>
        <v>0</v>
      </c>
      <c r="O237" s="4">
        <f t="shared" si="43"/>
        <v>0</v>
      </c>
    </row>
    <row r="238" spans="1:15" x14ac:dyDescent="0.2">
      <c r="A238" s="2">
        <v>208</v>
      </c>
      <c r="B238" s="4">
        <f t="shared" si="33"/>
        <v>1153.4918938212334</v>
      </c>
      <c r="C238" s="4">
        <f t="shared" si="34"/>
        <v>337.39493698486569</v>
      </c>
      <c r="D238" s="4">
        <f>IF($A238&gt;$D$21,"",SUM(C$31:C238))</f>
        <v>120652.82824525768</v>
      </c>
      <c r="E238" s="4">
        <f t="shared" si="35"/>
        <v>816.09695683636767</v>
      </c>
      <c r="F238" s="4">
        <f>IF($A238&gt;$D$21,"",SUM(E$31:E238))</f>
        <v>119273.48566955897</v>
      </c>
      <c r="G238" s="4">
        <f t="shared" si="36"/>
        <v>91726.514330441089</v>
      </c>
      <c r="H238" s="4">
        <f t="shared" si="37"/>
        <v>112.4029733820559</v>
      </c>
      <c r="I238" s="4"/>
      <c r="J238" s="4">
        <f t="shared" si="38"/>
        <v>100</v>
      </c>
      <c r="K238" s="4">
        <f t="shared" si="39"/>
        <v>201.7709485262225</v>
      </c>
      <c r="L238" s="4">
        <f t="shared" si="40"/>
        <v>38015.96693473604</v>
      </c>
      <c r="M238" s="4">
        <f t="shared" si="41"/>
        <v>0</v>
      </c>
      <c r="N238" s="4">
        <f t="shared" si="42"/>
        <v>0</v>
      </c>
      <c r="O238" s="4">
        <f t="shared" si="43"/>
        <v>0</v>
      </c>
    </row>
    <row r="239" spans="1:15" x14ac:dyDescent="0.2">
      <c r="A239" s="2">
        <v>209</v>
      </c>
      <c r="B239" s="4">
        <f t="shared" si="33"/>
        <v>1153.4918938212334</v>
      </c>
      <c r="C239" s="4">
        <f t="shared" si="34"/>
        <v>334.41958349639975</v>
      </c>
      <c r="D239" s="4">
        <f>IF($A239&gt;$D$21,"",SUM(C$31:C239))</f>
        <v>120987.24782875409</v>
      </c>
      <c r="E239" s="4">
        <f t="shared" si="35"/>
        <v>819.07231032483355</v>
      </c>
      <c r="F239" s="4">
        <f>IF($A239&gt;$D$21,"",SUM(E$31:E239))</f>
        <v>120092.5579798838</v>
      </c>
      <c r="G239" s="4">
        <f t="shared" si="36"/>
        <v>90907.442020116257</v>
      </c>
      <c r="H239" s="4">
        <f t="shared" si="37"/>
        <v>113.17735922251126</v>
      </c>
      <c r="I239" s="4"/>
      <c r="J239" s="4">
        <f t="shared" si="38"/>
        <v>100</v>
      </c>
      <c r="K239" s="4">
        <f t="shared" si="39"/>
        <v>203.38542310083781</v>
      </c>
      <c r="L239" s="4">
        <f t="shared" si="40"/>
        <v>38319.352357836877</v>
      </c>
      <c r="M239" s="4">
        <f t="shared" si="41"/>
        <v>0</v>
      </c>
      <c r="N239" s="4">
        <f t="shared" si="42"/>
        <v>0</v>
      </c>
      <c r="O239" s="4">
        <f t="shared" si="43"/>
        <v>0</v>
      </c>
    </row>
    <row r="240" spans="1:15" x14ac:dyDescent="0.2">
      <c r="A240" s="2">
        <v>210</v>
      </c>
      <c r="B240" s="4">
        <f t="shared" si="33"/>
        <v>1153.4918938212334</v>
      </c>
      <c r="C240" s="4">
        <f t="shared" si="34"/>
        <v>331.43338236500716</v>
      </c>
      <c r="D240" s="4">
        <f>IF($A240&gt;$D$21,"",SUM(C$31:C240))</f>
        <v>121318.6812111191</v>
      </c>
      <c r="E240" s="4">
        <f t="shared" si="35"/>
        <v>822.05851145622614</v>
      </c>
      <c r="F240" s="4">
        <f>IF($A240&gt;$D$21,"",SUM(E$31:E240))</f>
        <v>120914.61649134003</v>
      </c>
      <c r="G240" s="4">
        <f t="shared" si="36"/>
        <v>90085.38350866003</v>
      </c>
      <c r="H240" s="4">
        <f t="shared" si="37"/>
        <v>113.9545683446766</v>
      </c>
      <c r="I240" s="4"/>
      <c r="J240" s="4">
        <f t="shared" si="38"/>
        <v>100</v>
      </c>
      <c r="K240" s="4">
        <f t="shared" si="39"/>
        <v>205.00853511442727</v>
      </c>
      <c r="L240" s="4">
        <f t="shared" si="40"/>
        <v>38624.360892951307</v>
      </c>
      <c r="M240" s="4">
        <f t="shared" si="41"/>
        <v>0</v>
      </c>
      <c r="N240" s="4">
        <f t="shared" si="42"/>
        <v>0</v>
      </c>
      <c r="O240" s="4">
        <f t="shared" si="43"/>
        <v>0</v>
      </c>
    </row>
    <row r="241" spans="1:15" x14ac:dyDescent="0.2">
      <c r="A241" s="2">
        <v>211</v>
      </c>
      <c r="B241" s="4">
        <f t="shared" si="33"/>
        <v>1153.4918938212334</v>
      </c>
      <c r="C241" s="4">
        <f t="shared" si="34"/>
        <v>328.43629404198964</v>
      </c>
      <c r="D241" s="4">
        <f>IF($A241&gt;$D$21,"",SUM(C$31:C241))</f>
        <v>121647.11750516109</v>
      </c>
      <c r="E241" s="4">
        <f t="shared" si="35"/>
        <v>825.05559977924372</v>
      </c>
      <c r="F241" s="4">
        <f>IF($A241&gt;$D$21,"",SUM(E$31:E241))</f>
        <v>121739.67209111927</v>
      </c>
      <c r="G241" s="4">
        <f t="shared" si="36"/>
        <v>89260.32790888079</v>
      </c>
      <c r="H241" s="4">
        <f t="shared" si="37"/>
        <v>114.73461104176664</v>
      </c>
      <c r="I241" s="4"/>
      <c r="J241" s="4">
        <f t="shared" si="38"/>
        <v>100</v>
      </c>
      <c r="K241" s="4">
        <f t="shared" si="39"/>
        <v>206.64033077728948</v>
      </c>
      <c r="L241" s="4">
        <f t="shared" si="40"/>
        <v>38931.001223728599</v>
      </c>
      <c r="M241" s="4">
        <f t="shared" si="41"/>
        <v>0</v>
      </c>
      <c r="N241" s="4">
        <f t="shared" si="42"/>
        <v>0</v>
      </c>
      <c r="O241" s="4">
        <f t="shared" si="43"/>
        <v>0</v>
      </c>
    </row>
    <row r="242" spans="1:15" x14ac:dyDescent="0.2">
      <c r="A242" s="2">
        <v>212</v>
      </c>
      <c r="B242" s="4">
        <f t="shared" si="33"/>
        <v>1153.4918938212334</v>
      </c>
      <c r="C242" s="4">
        <f t="shared" si="34"/>
        <v>325.4282788344612</v>
      </c>
      <c r="D242" s="4">
        <f>IF($A242&gt;$D$21,"",SUM(C$31:C242))</f>
        <v>121972.54578399555</v>
      </c>
      <c r="E242" s="4">
        <f t="shared" si="35"/>
        <v>828.06361498677211</v>
      </c>
      <c r="F242" s="4">
        <f>IF($A242&gt;$D$21,"",SUM(E$31:E242))</f>
        <v>122567.73570610605</v>
      </c>
      <c r="G242" s="4">
        <f t="shared" si="36"/>
        <v>88432.264293894012</v>
      </c>
      <c r="H242" s="4">
        <f t="shared" si="37"/>
        <v>115.51749764452308</v>
      </c>
      <c r="I242" s="4"/>
      <c r="J242" s="4">
        <f t="shared" si="38"/>
        <v>100</v>
      </c>
      <c r="K242" s="4">
        <f t="shared" si="39"/>
        <v>208.280856546948</v>
      </c>
      <c r="L242" s="4">
        <f t="shared" si="40"/>
        <v>39239.282080275545</v>
      </c>
      <c r="M242" s="4">
        <f t="shared" si="41"/>
        <v>0</v>
      </c>
      <c r="N242" s="4">
        <f t="shared" si="42"/>
        <v>0</v>
      </c>
      <c r="O242" s="4">
        <f t="shared" si="43"/>
        <v>0</v>
      </c>
    </row>
    <row r="243" spans="1:15" x14ac:dyDescent="0.2">
      <c r="A243" s="2">
        <v>213</v>
      </c>
      <c r="B243" s="4">
        <f t="shared" si="33"/>
        <v>1153.4918938212334</v>
      </c>
      <c r="C243" s="4">
        <f t="shared" si="34"/>
        <v>322.40929690482187</v>
      </c>
      <c r="D243" s="4">
        <f>IF($A243&gt;$D$21,"",SUM(C$31:C243))</f>
        <v>122294.95508090037</v>
      </c>
      <c r="E243" s="4">
        <f t="shared" si="35"/>
        <v>831.08259691641149</v>
      </c>
      <c r="F243" s="4">
        <f>IF($A243&gt;$D$21,"",SUM(E$31:E243))</f>
        <v>123398.81830302246</v>
      </c>
      <c r="G243" s="4">
        <f t="shared" si="36"/>
        <v>87601.181696977597</v>
      </c>
      <c r="H243" s="4">
        <f t="shared" si="37"/>
        <v>116.30323852135211</v>
      </c>
      <c r="I243" s="4"/>
      <c r="J243" s="4">
        <f t="shared" si="38"/>
        <v>100</v>
      </c>
      <c r="K243" s="4">
        <f t="shared" si="39"/>
        <v>209.93015912947416</v>
      </c>
      <c r="L243" s="4">
        <f t="shared" si="40"/>
        <v>39549.212239405017</v>
      </c>
      <c r="M243" s="4">
        <f t="shared" si="41"/>
        <v>0</v>
      </c>
      <c r="N243" s="4">
        <f t="shared" si="42"/>
        <v>0</v>
      </c>
      <c r="O243" s="4">
        <f t="shared" si="43"/>
        <v>0</v>
      </c>
    </row>
    <row r="244" spans="1:15" x14ac:dyDescent="0.2">
      <c r="A244" s="2">
        <v>214</v>
      </c>
      <c r="B244" s="4">
        <f t="shared" si="33"/>
        <v>1153.4918938212334</v>
      </c>
      <c r="C244" s="4">
        <f t="shared" si="34"/>
        <v>319.37930827023081</v>
      </c>
      <c r="D244" s="4">
        <f>IF($A244&gt;$D$21,"",SUM(C$31:C244))</f>
        <v>122614.3343891706</v>
      </c>
      <c r="E244" s="4">
        <f t="shared" si="35"/>
        <v>834.11258555100255</v>
      </c>
      <c r="F244" s="4">
        <f>IF($A244&gt;$D$21,"",SUM(E$31:E244))</f>
        <v>124232.93088857346</v>
      </c>
      <c r="G244" s="4">
        <f t="shared" si="36"/>
        <v>86767.069111426594</v>
      </c>
      <c r="H244" s="4">
        <f t="shared" si="37"/>
        <v>117.09184407846118</v>
      </c>
      <c r="I244" s="4"/>
      <c r="J244" s="4">
        <f t="shared" si="38"/>
        <v>100</v>
      </c>
      <c r="K244" s="4">
        <f t="shared" si="39"/>
        <v>211.58828548081684</v>
      </c>
      <c r="L244" s="4">
        <f t="shared" si="40"/>
        <v>39860.800524885832</v>
      </c>
      <c r="M244" s="4">
        <f t="shared" si="41"/>
        <v>0</v>
      </c>
      <c r="N244" s="4">
        <f t="shared" si="42"/>
        <v>0</v>
      </c>
      <c r="O244" s="4">
        <f t="shared" si="43"/>
        <v>0</v>
      </c>
    </row>
    <row r="245" spans="1:15" x14ac:dyDescent="0.2">
      <c r="A245" s="2">
        <v>215</v>
      </c>
      <c r="B245" s="4">
        <f t="shared" si="33"/>
        <v>1153.4918938212334</v>
      </c>
      <c r="C245" s="4">
        <f t="shared" si="34"/>
        <v>316.33827280207606</v>
      </c>
      <c r="D245" s="4">
        <f>IF($A245&gt;$D$21,"",SUM(C$31:C245))</f>
        <v>122930.67266197268</v>
      </c>
      <c r="E245" s="4">
        <f t="shared" si="35"/>
        <v>837.1536210191573</v>
      </c>
      <c r="F245" s="4">
        <f>IF($A245&gt;$D$21,"",SUM(E$31:E245))</f>
        <v>125070.08450959262</v>
      </c>
      <c r="G245" s="4">
        <f t="shared" si="36"/>
        <v>85929.915490407438</v>
      </c>
      <c r="H245" s="4">
        <f t="shared" si="37"/>
        <v>117.88332475999732</v>
      </c>
      <c r="I245" s="4"/>
      <c r="J245" s="4">
        <f t="shared" si="38"/>
        <v>100</v>
      </c>
      <c r="K245" s="4">
        <f t="shared" si="39"/>
        <v>213.25528280813919</v>
      </c>
      <c r="L245" s="4">
        <f t="shared" si="40"/>
        <v>40174.055807693971</v>
      </c>
      <c r="M245" s="4">
        <f t="shared" si="41"/>
        <v>0</v>
      </c>
      <c r="N245" s="4">
        <f t="shared" si="42"/>
        <v>0</v>
      </c>
      <c r="O245" s="4">
        <f t="shared" si="43"/>
        <v>0</v>
      </c>
    </row>
    <row r="246" spans="1:15" x14ac:dyDescent="0.2">
      <c r="A246" s="2">
        <v>216</v>
      </c>
      <c r="B246" s="4">
        <f t="shared" si="33"/>
        <v>1153.4918938212334</v>
      </c>
      <c r="C246" s="4">
        <f t="shared" si="34"/>
        <v>313.28615022544375</v>
      </c>
      <c r="D246" s="4">
        <f>IF($A246&gt;$D$21,"",SUM(C$31:C246))</f>
        <v>123243.95881219812</v>
      </c>
      <c r="E246" s="4">
        <f t="shared" si="35"/>
        <v>840.20574359578961</v>
      </c>
      <c r="F246" s="4">
        <f>IF($A246&gt;$D$21,"",SUM(E$31:E246))</f>
        <v>125910.2902531884</v>
      </c>
      <c r="G246" s="4">
        <f t="shared" si="36"/>
        <v>85089.709746811655</v>
      </c>
      <c r="H246" s="4">
        <f t="shared" si="37"/>
        <v>118.67769104818484</v>
      </c>
      <c r="I246" s="4"/>
      <c r="J246" s="4">
        <f t="shared" si="38"/>
        <v>100</v>
      </c>
      <c r="K246" s="4">
        <f t="shared" si="39"/>
        <v>214.93119857116272</v>
      </c>
      <c r="L246" s="4">
        <f t="shared" si="40"/>
        <v>40488.987006265132</v>
      </c>
      <c r="M246" s="4">
        <f t="shared" si="41"/>
        <v>0</v>
      </c>
      <c r="N246" s="4">
        <f t="shared" si="42"/>
        <v>0</v>
      </c>
      <c r="O246" s="4">
        <f t="shared" si="43"/>
        <v>0</v>
      </c>
    </row>
    <row r="247" spans="1:15" x14ac:dyDescent="0.2">
      <c r="A247" s="2">
        <v>217</v>
      </c>
      <c r="B247" s="4">
        <f t="shared" si="33"/>
        <v>1153.4918938212334</v>
      </c>
      <c r="C247" s="4">
        <f t="shared" si="34"/>
        <v>310.22290011858411</v>
      </c>
      <c r="D247" s="4">
        <f>IF($A247&gt;$D$21,"",SUM(C$31:C247))</f>
        <v>123554.1817123167</v>
      </c>
      <c r="E247" s="4">
        <f t="shared" si="35"/>
        <v>843.26899370264925</v>
      </c>
      <c r="F247" s="4">
        <f>IF($A247&gt;$D$21,"",SUM(E$31:E247))</f>
        <v>126753.55924689105</v>
      </c>
      <c r="G247" s="4">
        <f t="shared" si="36"/>
        <v>84246.440753109011</v>
      </c>
      <c r="H247" s="4">
        <f t="shared" si="37"/>
        <v>119.4749534634646</v>
      </c>
      <c r="I247" s="4"/>
      <c r="J247" s="4">
        <f t="shared" si="38"/>
        <v>100</v>
      </c>
      <c r="K247" s="4">
        <f t="shared" si="39"/>
        <v>216.61608048351843</v>
      </c>
      <c r="L247" s="4">
        <f t="shared" si="40"/>
        <v>40805.603086748648</v>
      </c>
      <c r="M247" s="4">
        <f t="shared" si="41"/>
        <v>0</v>
      </c>
      <c r="N247" s="4">
        <f t="shared" si="42"/>
        <v>0</v>
      </c>
      <c r="O247" s="4">
        <f t="shared" si="43"/>
        <v>0</v>
      </c>
    </row>
    <row r="248" spans="1:15" x14ac:dyDescent="0.2">
      <c r="A248" s="2">
        <v>218</v>
      </c>
      <c r="B248" s="4">
        <f t="shared" si="33"/>
        <v>1153.4918938212334</v>
      </c>
      <c r="C248" s="4">
        <f t="shared" si="34"/>
        <v>307.14848191237655</v>
      </c>
      <c r="D248" s="4">
        <f>IF($A248&gt;$D$21,"",SUM(C$31:C248))</f>
        <v>123861.33019422907</v>
      </c>
      <c r="E248" s="4">
        <f t="shared" si="35"/>
        <v>846.34341190885675</v>
      </c>
      <c r="F248" s="4">
        <f>IF($A248&gt;$D$21,"",SUM(E$31:E248))</f>
        <v>127599.90265879991</v>
      </c>
      <c r="G248" s="4">
        <f t="shared" si="36"/>
        <v>83400.097341200148</v>
      </c>
      <c r="H248" s="4">
        <f t="shared" si="37"/>
        <v>120.27512256463342</v>
      </c>
      <c r="I248" s="4"/>
      <c r="J248" s="4">
        <f t="shared" si="38"/>
        <v>100</v>
      </c>
      <c r="K248" s="4">
        <f t="shared" si="39"/>
        <v>218.30997651410524</v>
      </c>
      <c r="L248" s="4">
        <f t="shared" si="40"/>
        <v>41123.913063262757</v>
      </c>
      <c r="M248" s="4">
        <f t="shared" si="41"/>
        <v>0</v>
      </c>
      <c r="N248" s="4">
        <f t="shared" si="42"/>
        <v>0</v>
      </c>
      <c r="O248" s="4">
        <f t="shared" si="43"/>
        <v>0</v>
      </c>
    </row>
    <row r="249" spans="1:15" x14ac:dyDescent="0.2">
      <c r="A249" s="2">
        <v>219</v>
      </c>
      <c r="B249" s="4">
        <f t="shared" si="33"/>
        <v>1153.4918938212334</v>
      </c>
      <c r="C249" s="4">
        <f t="shared" si="34"/>
        <v>304.06285488979216</v>
      </c>
      <c r="D249" s="4">
        <f>IF($A249&gt;$D$21,"",SUM(C$31:C249))</f>
        <v>124165.39304911887</v>
      </c>
      <c r="E249" s="4">
        <f t="shared" si="35"/>
        <v>849.42903893144126</v>
      </c>
      <c r="F249" s="4">
        <f>IF($A249&gt;$D$21,"",SUM(E$31:E249))</f>
        <v>128449.33169773135</v>
      </c>
      <c r="G249" s="4">
        <f t="shared" si="36"/>
        <v>82550.668302268707</v>
      </c>
      <c r="H249" s="4">
        <f t="shared" si="37"/>
        <v>121.07820894898367</v>
      </c>
      <c r="I249" s="4"/>
      <c r="J249" s="4">
        <f t="shared" si="38"/>
        <v>100</v>
      </c>
      <c r="K249" s="4">
        <f t="shared" si="39"/>
        <v>220.01293488845573</v>
      </c>
      <c r="L249" s="4">
        <f t="shared" si="40"/>
        <v>41443.925998151215</v>
      </c>
      <c r="M249" s="4">
        <f t="shared" si="41"/>
        <v>0</v>
      </c>
      <c r="N249" s="4">
        <f t="shared" si="42"/>
        <v>0</v>
      </c>
      <c r="O249" s="4">
        <f t="shared" si="43"/>
        <v>0</v>
      </c>
    </row>
    <row r="250" spans="1:15" x14ac:dyDescent="0.2">
      <c r="A250" s="2">
        <v>220</v>
      </c>
      <c r="B250" s="4">
        <f t="shared" si="33"/>
        <v>1153.4918938212334</v>
      </c>
      <c r="C250" s="4">
        <f t="shared" si="34"/>
        <v>300.96597818535463</v>
      </c>
      <c r="D250" s="4">
        <f>IF($A250&gt;$D$21,"",SUM(C$31:C250))</f>
        <v>124466.35902730422</v>
      </c>
      <c r="E250" s="4">
        <f t="shared" si="35"/>
        <v>852.52591563587873</v>
      </c>
      <c r="F250" s="4">
        <f>IF($A250&gt;$D$21,"",SUM(E$31:E250))</f>
        <v>129301.85761336723</v>
      </c>
      <c r="G250" s="4">
        <f t="shared" si="36"/>
        <v>81698.142386632826</v>
      </c>
      <c r="H250" s="4">
        <f t="shared" si="37"/>
        <v>121.88422325244346</v>
      </c>
      <c r="I250" s="4"/>
      <c r="J250" s="4">
        <f t="shared" si="38"/>
        <v>100</v>
      </c>
      <c r="K250" s="4">
        <f t="shared" si="39"/>
        <v>221.725004090109</v>
      </c>
      <c r="L250" s="4">
        <f t="shared" si="40"/>
        <v>41765.651002241328</v>
      </c>
      <c r="M250" s="4">
        <f t="shared" si="41"/>
        <v>0</v>
      </c>
      <c r="N250" s="4">
        <f t="shared" si="42"/>
        <v>0</v>
      </c>
      <c r="O250" s="4">
        <f t="shared" si="43"/>
        <v>0</v>
      </c>
    </row>
    <row r="251" spans="1:15" x14ac:dyDescent="0.2">
      <c r="A251" s="2">
        <v>221</v>
      </c>
      <c r="B251" s="4">
        <f t="shared" si="33"/>
        <v>1153.4918938212334</v>
      </c>
      <c r="C251" s="4">
        <f t="shared" si="34"/>
        <v>297.85781078459883</v>
      </c>
      <c r="D251" s="4">
        <f>IF($A251&gt;$D$21,"",SUM(C$31:C251))</f>
        <v>124764.21683808882</v>
      </c>
      <c r="E251" s="4">
        <f t="shared" si="35"/>
        <v>855.63408303663459</v>
      </c>
      <c r="F251" s="4">
        <f>IF($A251&gt;$D$21,"",SUM(E$31:E251))</f>
        <v>130157.49169640387</v>
      </c>
      <c r="G251" s="4">
        <f t="shared" si="36"/>
        <v>80842.508303596187</v>
      </c>
      <c r="H251" s="4">
        <f t="shared" si="37"/>
        <v>122.693176149718</v>
      </c>
      <c r="I251" s="4"/>
      <c r="J251" s="4">
        <f t="shared" si="38"/>
        <v>100</v>
      </c>
      <c r="K251" s="4">
        <f t="shared" si="39"/>
        <v>223.44623286199109</v>
      </c>
      <c r="L251" s="4">
        <f t="shared" si="40"/>
        <v>42089.09723510332</v>
      </c>
      <c r="M251" s="4">
        <f t="shared" si="41"/>
        <v>0</v>
      </c>
      <c r="N251" s="4">
        <f t="shared" si="42"/>
        <v>0</v>
      </c>
      <c r="O251" s="4">
        <f t="shared" si="43"/>
        <v>0</v>
      </c>
    </row>
    <row r="252" spans="1:15" x14ac:dyDescent="0.2">
      <c r="A252" s="2">
        <v>222</v>
      </c>
      <c r="B252" s="4">
        <f t="shared" si="33"/>
        <v>1153.4918938212334</v>
      </c>
      <c r="C252" s="4">
        <f t="shared" si="34"/>
        <v>294.73831152352773</v>
      </c>
      <c r="D252" s="4">
        <f>IF($A252&gt;$D$21,"",SUM(C$31:C252))</f>
        <v>125058.95514961235</v>
      </c>
      <c r="E252" s="4">
        <f t="shared" si="35"/>
        <v>858.75358229770563</v>
      </c>
      <c r="F252" s="4">
        <f>IF($A252&gt;$D$21,"",SUM(E$31:E252))</f>
        <v>131016.24527870158</v>
      </c>
      <c r="G252" s="4">
        <f t="shared" si="36"/>
        <v>79983.754721298479</v>
      </c>
      <c r="H252" s="4">
        <f t="shared" si="37"/>
        <v>123.50507835443051</v>
      </c>
      <c r="I252" s="4"/>
      <c r="J252" s="4">
        <f t="shared" si="38"/>
        <v>100</v>
      </c>
      <c r="K252" s="4">
        <f t="shared" si="39"/>
        <v>225.17667020780274</v>
      </c>
      <c r="L252" s="4">
        <f t="shared" si="40"/>
        <v>42414.273905311122</v>
      </c>
      <c r="M252" s="4">
        <f t="shared" si="41"/>
        <v>0</v>
      </c>
      <c r="N252" s="4">
        <f t="shared" si="42"/>
        <v>0</v>
      </c>
      <c r="O252" s="4">
        <f t="shared" si="43"/>
        <v>0</v>
      </c>
    </row>
    <row r="253" spans="1:15" x14ac:dyDescent="0.2">
      <c r="A253" s="2">
        <v>223</v>
      </c>
      <c r="B253" s="4">
        <f t="shared" si="33"/>
        <v>1153.4918938212334</v>
      </c>
      <c r="C253" s="4">
        <f t="shared" si="34"/>
        <v>291.60743908806734</v>
      </c>
      <c r="D253" s="4">
        <f>IF($A253&gt;$D$21,"",SUM(C$31:C253))</f>
        <v>125350.56258870041</v>
      </c>
      <c r="E253" s="4">
        <f t="shared" si="35"/>
        <v>861.88445473316597</v>
      </c>
      <c r="F253" s="4">
        <f>IF($A253&gt;$D$21,"",SUM(E$31:E253))</f>
        <v>131878.12973343473</v>
      </c>
      <c r="G253" s="4">
        <f t="shared" si="36"/>
        <v>79121.870266565311</v>
      </c>
      <c r="H253" s="4">
        <f t="shared" si="37"/>
        <v>124.31994061926446</v>
      </c>
      <c r="I253" s="4"/>
      <c r="J253" s="4">
        <f t="shared" si="38"/>
        <v>100</v>
      </c>
      <c r="K253" s="4">
        <f t="shared" si="39"/>
        <v>226.91636539341448</v>
      </c>
      <c r="L253" s="4">
        <f t="shared" si="40"/>
        <v>42741.190270704537</v>
      </c>
      <c r="M253" s="4">
        <f t="shared" si="41"/>
        <v>0</v>
      </c>
      <c r="N253" s="4">
        <f t="shared" si="42"/>
        <v>0</v>
      </c>
      <c r="O253" s="4">
        <f t="shared" si="43"/>
        <v>0</v>
      </c>
    </row>
    <row r="254" spans="1:15" x14ac:dyDescent="0.2">
      <c r="A254" s="2">
        <v>224</v>
      </c>
      <c r="B254" s="4">
        <f t="shared" si="33"/>
        <v>1153.4918938212334</v>
      </c>
      <c r="C254" s="4">
        <f t="shared" si="34"/>
        <v>288.46515201351934</v>
      </c>
      <c r="D254" s="4">
        <f>IF($A254&gt;$D$21,"",SUM(C$31:C254))</f>
        <v>125639.02774071394</v>
      </c>
      <c r="E254" s="4">
        <f t="shared" si="35"/>
        <v>865.02674180771396</v>
      </c>
      <c r="F254" s="4">
        <f>IF($A254&gt;$D$21,"",SUM(E$31:E254))</f>
        <v>132743.15647524246</v>
      </c>
      <c r="G254" s="4">
        <f t="shared" si="36"/>
        <v>78256.843524757598</v>
      </c>
      <c r="H254" s="4">
        <f t="shared" si="37"/>
        <v>125.13777373610554</v>
      </c>
      <c r="I254" s="4"/>
      <c r="J254" s="4">
        <f t="shared" si="38"/>
        <v>100</v>
      </c>
      <c r="K254" s="4">
        <f t="shared" si="39"/>
        <v>228.66536794826925</v>
      </c>
      <c r="L254" s="4">
        <f t="shared" si="40"/>
        <v>43069.855638652807</v>
      </c>
      <c r="M254" s="4">
        <f t="shared" si="41"/>
        <v>0</v>
      </c>
      <c r="N254" s="4">
        <f t="shared" si="42"/>
        <v>0</v>
      </c>
      <c r="O254" s="4">
        <f t="shared" si="43"/>
        <v>0</v>
      </c>
    </row>
    <row r="255" spans="1:15" x14ac:dyDescent="0.2">
      <c r="A255" s="2">
        <v>225</v>
      </c>
      <c r="B255" s="4">
        <f t="shared" si="33"/>
        <v>1153.4918938212334</v>
      </c>
      <c r="C255" s="4">
        <f t="shared" si="34"/>
        <v>285.31140868401206</v>
      </c>
      <c r="D255" s="4">
        <f>IF($A255&gt;$D$21,"",SUM(C$31:C255))</f>
        <v>125924.33914939794</v>
      </c>
      <c r="E255" s="4">
        <f t="shared" si="35"/>
        <v>868.18048513722124</v>
      </c>
      <c r="F255" s="4">
        <f>IF($A255&gt;$D$21,"",SUM(E$31:E255))</f>
        <v>133611.33696037967</v>
      </c>
      <c r="G255" s="4">
        <f t="shared" si="36"/>
        <v>77388.663039620384</v>
      </c>
      <c r="H255" s="4">
        <f t="shared" si="37"/>
        <v>125.95858853618506</v>
      </c>
      <c r="I255" s="4"/>
      <c r="J255" s="4">
        <f t="shared" si="38"/>
        <v>100</v>
      </c>
      <c r="K255" s="4">
        <f t="shared" si="39"/>
        <v>230.4237276667925</v>
      </c>
      <c r="L255" s="4">
        <f t="shared" si="40"/>
        <v>43400.279366319599</v>
      </c>
      <c r="M255" s="4">
        <f t="shared" si="41"/>
        <v>0</v>
      </c>
      <c r="N255" s="4">
        <f t="shared" si="42"/>
        <v>0</v>
      </c>
      <c r="O255" s="4">
        <f t="shared" si="43"/>
        <v>0</v>
      </c>
    </row>
    <row r="256" spans="1:15" x14ac:dyDescent="0.2">
      <c r="A256" s="2">
        <v>226</v>
      </c>
      <c r="B256" s="4">
        <f t="shared" si="33"/>
        <v>1153.4918938212334</v>
      </c>
      <c r="C256" s="4">
        <f t="shared" si="34"/>
        <v>282.1461673319493</v>
      </c>
      <c r="D256" s="4">
        <f>IF($A256&gt;$D$21,"",SUM(C$31:C256))</f>
        <v>126206.48531672989</v>
      </c>
      <c r="E256" s="4">
        <f t="shared" si="35"/>
        <v>871.34572648928406</v>
      </c>
      <c r="F256" s="4">
        <f>IF($A256&gt;$D$21,"",SUM(E$31:E256))</f>
        <v>134482.68268686897</v>
      </c>
      <c r="G256" s="4">
        <f t="shared" si="36"/>
        <v>76517.317313131105</v>
      </c>
      <c r="H256" s="4">
        <f t="shared" si="37"/>
        <v>126.7823958902232</v>
      </c>
      <c r="I256" s="4"/>
      <c r="J256" s="4">
        <f t="shared" si="38"/>
        <v>100</v>
      </c>
      <c r="K256" s="4">
        <f t="shared" si="39"/>
        <v>232.19149460980984</v>
      </c>
      <c r="L256" s="4">
        <f t="shared" si="40"/>
        <v>43732.47086092941</v>
      </c>
      <c r="M256" s="4">
        <f t="shared" si="41"/>
        <v>0</v>
      </c>
      <c r="N256" s="4">
        <f t="shared" si="42"/>
        <v>0</v>
      </c>
      <c r="O256" s="4">
        <f t="shared" si="43"/>
        <v>0</v>
      </c>
    </row>
    <row r="257" spans="1:15" x14ac:dyDescent="0.2">
      <c r="A257" s="2">
        <v>227</v>
      </c>
      <c r="B257" s="4">
        <f t="shared" si="33"/>
        <v>1153.4918938212334</v>
      </c>
      <c r="C257" s="4">
        <f t="shared" si="34"/>
        <v>278.96938603745713</v>
      </c>
      <c r="D257" s="4">
        <f>IF($A257&gt;$D$21,"",SUM(C$31:C257))</f>
        <v>126485.45470276734</v>
      </c>
      <c r="E257" s="4">
        <f t="shared" si="35"/>
        <v>874.52250778377629</v>
      </c>
      <c r="F257" s="4">
        <f>IF($A257&gt;$D$21,"",SUM(E$31:E257))</f>
        <v>135357.20519465275</v>
      </c>
      <c r="G257" s="4">
        <f t="shared" si="36"/>
        <v>75642.794805347323</v>
      </c>
      <c r="H257" s="4">
        <f t="shared" si="37"/>
        <v>127.60920670857303</v>
      </c>
      <c r="I257" s="4"/>
      <c r="J257" s="4">
        <f t="shared" si="38"/>
        <v>100</v>
      </c>
      <c r="K257" s="4">
        <f t="shared" si="39"/>
        <v>233.96871910597233</v>
      </c>
      <c r="L257" s="4">
        <f t="shared" si="40"/>
        <v>44066.439580035381</v>
      </c>
      <c r="M257" s="4">
        <f t="shared" si="41"/>
        <v>0</v>
      </c>
      <c r="N257" s="4">
        <f t="shared" si="42"/>
        <v>0</v>
      </c>
      <c r="O257" s="4">
        <f t="shared" si="43"/>
        <v>0</v>
      </c>
    </row>
    <row r="258" spans="1:15" x14ac:dyDescent="0.2">
      <c r="A258" s="2">
        <v>228</v>
      </c>
      <c r="B258" s="4">
        <f t="shared" si="33"/>
        <v>1153.4918938212334</v>
      </c>
      <c r="C258" s="4">
        <f t="shared" si="34"/>
        <v>275.78102272782877</v>
      </c>
      <c r="D258" s="4">
        <f>IF($A258&gt;$D$21,"",SUM(C$31:C258))</f>
        <v>126761.23572549516</v>
      </c>
      <c r="E258" s="4">
        <f t="shared" si="35"/>
        <v>877.71087109340465</v>
      </c>
      <c r="F258" s="4">
        <f>IF($A258&gt;$D$21,"",SUM(E$31:E258))</f>
        <v>136234.91606574616</v>
      </c>
      <c r="G258" s="4">
        <f t="shared" si="36"/>
        <v>74765.083934253911</v>
      </c>
      <c r="H258" s="4">
        <f t="shared" si="37"/>
        <v>128.43903194136465</v>
      </c>
      <c r="I258" s="4"/>
      <c r="J258" s="4">
        <f t="shared" si="38"/>
        <v>100</v>
      </c>
      <c r="K258" s="4">
        <f t="shared" si="39"/>
        <v>235.75545175318928</v>
      </c>
      <c r="L258" s="4">
        <f t="shared" si="40"/>
        <v>44402.195031788571</v>
      </c>
      <c r="M258" s="4">
        <f t="shared" si="41"/>
        <v>0</v>
      </c>
      <c r="N258" s="4">
        <f t="shared" si="42"/>
        <v>0</v>
      </c>
      <c r="O258" s="4">
        <f t="shared" si="43"/>
        <v>0</v>
      </c>
    </row>
    <row r="259" spans="1:15" x14ac:dyDescent="0.2">
      <c r="A259" s="2">
        <v>229</v>
      </c>
      <c r="B259" s="4">
        <f t="shared" si="33"/>
        <v>1153.4918938212334</v>
      </c>
      <c r="C259" s="4">
        <f t="shared" si="34"/>
        <v>272.58103517696736</v>
      </c>
      <c r="D259" s="4">
        <f>IF($A259&gt;$D$21,"",SUM(C$31:C259))</f>
        <v>127033.81676067213</v>
      </c>
      <c r="E259" s="4">
        <f t="shared" si="35"/>
        <v>880.910858644266</v>
      </c>
      <c r="F259" s="4">
        <f>IF($A259&gt;$D$21,"",SUM(E$31:E259))</f>
        <v>137115.82692439042</v>
      </c>
      <c r="G259" s="4">
        <f t="shared" si="36"/>
        <v>73884.173075609651</v>
      </c>
      <c r="H259" s="4">
        <f t="shared" si="37"/>
        <v>129.27188257865089</v>
      </c>
      <c r="I259" s="4"/>
      <c r="J259" s="4">
        <f t="shared" si="38"/>
        <v>100</v>
      </c>
      <c r="K259" s="4">
        <f t="shared" si="39"/>
        <v>237.55174342006885</v>
      </c>
      <c r="L259" s="4">
        <f t="shared" si="40"/>
        <v>44739.746775208638</v>
      </c>
      <c r="M259" s="4">
        <f t="shared" si="41"/>
        <v>0</v>
      </c>
      <c r="N259" s="4">
        <f t="shared" si="42"/>
        <v>0</v>
      </c>
      <c r="O259" s="4">
        <f t="shared" si="43"/>
        <v>0</v>
      </c>
    </row>
    <row r="260" spans="1:15" x14ac:dyDescent="0.2">
      <c r="A260" s="2">
        <v>230</v>
      </c>
      <c r="B260" s="4">
        <f t="shared" si="33"/>
        <v>1153.4918938212334</v>
      </c>
      <c r="C260" s="4">
        <f t="shared" si="34"/>
        <v>269.36938100482683</v>
      </c>
      <c r="D260" s="4">
        <f>IF($A260&gt;$D$21,"",SUM(C$31:C260))</f>
        <v>127303.18614167695</v>
      </c>
      <c r="E260" s="4">
        <f t="shared" si="35"/>
        <v>884.12251281640647</v>
      </c>
      <c r="F260" s="4">
        <f>IF($A260&gt;$D$21,"",SUM(E$31:E260))</f>
        <v>137999.94943720681</v>
      </c>
      <c r="G260" s="4">
        <f t="shared" si="36"/>
        <v>73000.050562793243</v>
      </c>
      <c r="H260" s="4">
        <f t="shared" si="37"/>
        <v>130.1077696505522</v>
      </c>
      <c r="I260" s="4"/>
      <c r="J260" s="4">
        <f t="shared" si="38"/>
        <v>100</v>
      </c>
      <c r="K260" s="4">
        <f t="shared" si="39"/>
        <v>239.35764524736621</v>
      </c>
      <c r="L260" s="4">
        <f t="shared" si="40"/>
        <v>45079.104420456002</v>
      </c>
      <c r="M260" s="4">
        <f t="shared" si="41"/>
        <v>0</v>
      </c>
      <c r="N260" s="4">
        <f t="shared" si="42"/>
        <v>0</v>
      </c>
      <c r="O260" s="4">
        <f t="shared" si="43"/>
        <v>0</v>
      </c>
    </row>
    <row r="261" spans="1:15" x14ac:dyDescent="0.2">
      <c r="A261" s="2">
        <v>231</v>
      </c>
      <c r="B261" s="4">
        <f t="shared" si="33"/>
        <v>1153.4918938212334</v>
      </c>
      <c r="C261" s="4">
        <f t="shared" si="34"/>
        <v>266.14601767685036</v>
      </c>
      <c r="D261" s="4">
        <f>IF($A261&gt;$D$21,"",SUM(C$31:C261))</f>
        <v>127569.3321593538</v>
      </c>
      <c r="E261" s="4">
        <f t="shared" si="35"/>
        <v>887.34587614438306</v>
      </c>
      <c r="F261" s="4">
        <f>IF($A261&gt;$D$21,"",SUM(E$31:E261))</f>
        <v>138887.29531335121</v>
      </c>
      <c r="G261" s="4">
        <f t="shared" si="36"/>
        <v>72112.704686648867</v>
      </c>
      <c r="H261" s="4">
        <f t="shared" si="37"/>
        <v>130.94670422740313</v>
      </c>
      <c r="I261" s="4"/>
      <c r="J261" s="4">
        <f t="shared" si="38"/>
        <v>100</v>
      </c>
      <c r="K261" s="4">
        <f t="shared" si="39"/>
        <v>241.1732086494396</v>
      </c>
      <c r="L261" s="4">
        <f t="shared" si="40"/>
        <v>45420.27762910544</v>
      </c>
      <c r="M261" s="4">
        <f t="shared" si="41"/>
        <v>0</v>
      </c>
      <c r="N261" s="4">
        <f t="shared" si="42"/>
        <v>0</v>
      </c>
      <c r="O261" s="4">
        <f t="shared" si="43"/>
        <v>0</v>
      </c>
    </row>
    <row r="262" spans="1:15" x14ac:dyDescent="0.2">
      <c r="A262" s="2">
        <v>232</v>
      </c>
      <c r="B262" s="4">
        <f t="shared" si="33"/>
        <v>1153.4918938212334</v>
      </c>
      <c r="C262" s="4">
        <f t="shared" si="34"/>
        <v>262.91090250340733</v>
      </c>
      <c r="D262" s="4">
        <f>IF($A262&gt;$D$21,"",SUM(C$31:C262))</f>
        <v>127832.24306185721</v>
      </c>
      <c r="E262" s="4">
        <f t="shared" si="35"/>
        <v>890.58099131782603</v>
      </c>
      <c r="F262" s="4">
        <f>IF($A262&gt;$D$21,"",SUM(E$31:E262))</f>
        <v>139777.87630466904</v>
      </c>
      <c r="G262" s="4">
        <f t="shared" si="36"/>
        <v>71222.123695331044</v>
      </c>
      <c r="H262" s="4">
        <f t="shared" si="37"/>
        <v>131.78869741989888</v>
      </c>
      <c r="I262" s="4"/>
      <c r="J262" s="4">
        <f t="shared" si="38"/>
        <v>100</v>
      </c>
      <c r="K262" s="4">
        <f t="shared" si="39"/>
        <v>242.99848531571408</v>
      </c>
      <c r="L262" s="4">
        <f t="shared" si="40"/>
        <v>45763.276114421154</v>
      </c>
      <c r="M262" s="4">
        <f t="shared" si="41"/>
        <v>0</v>
      </c>
      <c r="N262" s="4">
        <f t="shared" si="42"/>
        <v>0</v>
      </c>
      <c r="O262" s="4">
        <f t="shared" si="43"/>
        <v>0</v>
      </c>
    </row>
    <row r="263" spans="1:15" x14ac:dyDescent="0.2">
      <c r="A263" s="2">
        <v>233</v>
      </c>
      <c r="B263" s="4">
        <f t="shared" si="33"/>
        <v>1153.4918938212334</v>
      </c>
      <c r="C263" s="4">
        <f t="shared" si="34"/>
        <v>259.66399263922773</v>
      </c>
      <c r="D263" s="4">
        <f>IF($A263&gt;$D$21,"",SUM(C$31:C263))</f>
        <v>128091.90705449643</v>
      </c>
      <c r="E263" s="4">
        <f t="shared" si="35"/>
        <v>893.82790118200569</v>
      </c>
      <c r="F263" s="4">
        <f>IF($A263&gt;$D$21,"",SUM(E$31:E263))</f>
        <v>140671.70420585104</v>
      </c>
      <c r="G263" s="4">
        <f t="shared" si="36"/>
        <v>70328.295794149031</v>
      </c>
      <c r="H263" s="4">
        <f t="shared" si="37"/>
        <v>132.63376037924229</v>
      </c>
      <c r="I263" s="4"/>
      <c r="J263" s="4">
        <f t="shared" si="38"/>
        <v>100</v>
      </c>
      <c r="K263" s="4">
        <f t="shared" si="39"/>
        <v>244.83352721215317</v>
      </c>
      <c r="L263" s="4">
        <f t="shared" si="40"/>
        <v>46108.109641633309</v>
      </c>
      <c r="M263" s="4">
        <f t="shared" si="41"/>
        <v>0</v>
      </c>
      <c r="N263" s="4">
        <f t="shared" si="42"/>
        <v>0</v>
      </c>
      <c r="O263" s="4">
        <f t="shared" si="43"/>
        <v>0</v>
      </c>
    </row>
    <row r="264" spans="1:15" x14ac:dyDescent="0.2">
      <c r="A264" s="2">
        <v>234</v>
      </c>
      <c r="B264" s="4">
        <f t="shared" si="33"/>
        <v>1153.4918938212334</v>
      </c>
      <c r="C264" s="4">
        <f t="shared" si="34"/>
        <v>256.40524508283499</v>
      </c>
      <c r="D264" s="4">
        <f>IF($A264&gt;$D$21,"",SUM(C$31:C264))</f>
        <v>128348.31229957927</v>
      </c>
      <c r="E264" s="4">
        <f t="shared" si="35"/>
        <v>897.08664873839837</v>
      </c>
      <c r="F264" s="4">
        <f>IF($A264&gt;$D$21,"",SUM(E$31:E264))</f>
        <v>141568.79085458943</v>
      </c>
      <c r="G264" s="4">
        <f t="shared" si="36"/>
        <v>69431.209145410627</v>
      </c>
      <c r="H264" s="4">
        <f t="shared" si="37"/>
        <v>133.48190429729158</v>
      </c>
      <c r="I264" s="4"/>
      <c r="J264" s="4">
        <f t="shared" si="38"/>
        <v>100</v>
      </c>
      <c r="K264" s="4">
        <f t="shared" si="39"/>
        <v>246.6783865827382</v>
      </c>
      <c r="L264" s="4">
        <f t="shared" si="40"/>
        <v>46454.788028216048</v>
      </c>
      <c r="M264" s="4">
        <f t="shared" si="41"/>
        <v>0</v>
      </c>
      <c r="N264" s="4">
        <f t="shared" si="42"/>
        <v>0</v>
      </c>
      <c r="O264" s="4">
        <f t="shared" si="43"/>
        <v>0</v>
      </c>
    </row>
    <row r="265" spans="1:15" x14ac:dyDescent="0.2">
      <c r="A265" s="2">
        <v>235</v>
      </c>
      <c r="B265" s="4">
        <f t="shared" si="33"/>
        <v>1153.4918938212334</v>
      </c>
      <c r="C265" s="4">
        <f t="shared" si="34"/>
        <v>253.13461667597622</v>
      </c>
      <c r="D265" s="4">
        <f>IF($A265&gt;$D$21,"",SUM(C$31:C265))</f>
        <v>128601.44691625524</v>
      </c>
      <c r="E265" s="4">
        <f t="shared" si="35"/>
        <v>900.35727714525717</v>
      </c>
      <c r="F265" s="4">
        <f>IF($A265&gt;$D$21,"",SUM(E$31:E265))</f>
        <v>142469.14813173469</v>
      </c>
      <c r="G265" s="4">
        <f t="shared" si="36"/>
        <v>68530.851868265367</v>
      </c>
      <c r="H265" s="4">
        <f t="shared" si="37"/>
        <v>134.33314040670885</v>
      </c>
      <c r="I265" s="4"/>
      <c r="J265" s="4">
        <f t="shared" si="38"/>
        <v>100</v>
      </c>
      <c r="K265" s="4">
        <f t="shared" si="39"/>
        <v>248.53311595095585</v>
      </c>
      <c r="L265" s="4">
        <f t="shared" si="40"/>
        <v>46803.321144167006</v>
      </c>
      <c r="M265" s="4">
        <f t="shared" si="41"/>
        <v>0</v>
      </c>
      <c r="N265" s="4">
        <f t="shared" si="42"/>
        <v>0</v>
      </c>
      <c r="O265" s="4">
        <f t="shared" si="43"/>
        <v>0</v>
      </c>
    </row>
    <row r="266" spans="1:15" x14ac:dyDescent="0.2">
      <c r="A266" s="2">
        <v>236</v>
      </c>
      <c r="B266" s="4">
        <f t="shared" si="33"/>
        <v>1153.4918938212334</v>
      </c>
      <c r="C266" s="4">
        <f t="shared" si="34"/>
        <v>249.85206410305079</v>
      </c>
      <c r="D266" s="4">
        <f>IF($A266&gt;$D$21,"",SUM(C$31:C266))</f>
        <v>128851.29898035829</v>
      </c>
      <c r="E266" s="4">
        <f t="shared" si="35"/>
        <v>903.63982971818257</v>
      </c>
      <c r="F266" s="4">
        <f>IF($A266&gt;$D$21,"",SUM(E$31:E266))</f>
        <v>143372.78796145288</v>
      </c>
      <c r="G266" s="4">
        <f t="shared" si="36"/>
        <v>67627.212038547179</v>
      </c>
      <c r="H266" s="4">
        <f t="shared" si="37"/>
        <v>135.18747998110837</v>
      </c>
      <c r="I266" s="4"/>
      <c r="J266" s="4">
        <f t="shared" si="38"/>
        <v>100</v>
      </c>
      <c r="K266" s="4">
        <f t="shared" si="39"/>
        <v>250.39776812129347</v>
      </c>
      <c r="L266" s="4">
        <f t="shared" si="40"/>
        <v>47153.718912288299</v>
      </c>
      <c r="M266" s="4">
        <f t="shared" si="41"/>
        <v>0</v>
      </c>
      <c r="N266" s="4">
        <f t="shared" si="42"/>
        <v>0</v>
      </c>
      <c r="O266" s="4">
        <f t="shared" si="43"/>
        <v>0</v>
      </c>
    </row>
    <row r="267" spans="1:15" x14ac:dyDescent="0.2">
      <c r="A267" s="2">
        <v>237</v>
      </c>
      <c r="B267" s="4">
        <f t="shared" si="33"/>
        <v>1153.4918938212334</v>
      </c>
      <c r="C267" s="4">
        <f t="shared" si="34"/>
        <v>246.55754389053658</v>
      </c>
      <c r="D267" s="4">
        <f>IF($A267&gt;$D$21,"",SUM(C$31:C267))</f>
        <v>129097.85652424883</v>
      </c>
      <c r="E267" s="4">
        <f t="shared" si="35"/>
        <v>906.93434993069673</v>
      </c>
      <c r="F267" s="4">
        <f>IF($A267&gt;$D$21,"",SUM(E$31:E267))</f>
        <v>144279.72231138358</v>
      </c>
      <c r="G267" s="4">
        <f t="shared" si="36"/>
        <v>66720.277688616479</v>
      </c>
      <c r="H267" s="4">
        <f t="shared" si="37"/>
        <v>136.04493433520611</v>
      </c>
      <c r="I267" s="4"/>
      <c r="J267" s="4">
        <f t="shared" si="38"/>
        <v>100</v>
      </c>
      <c r="K267" s="4">
        <f t="shared" si="39"/>
        <v>252.27239618074239</v>
      </c>
      <c r="L267" s="4">
        <f t="shared" si="40"/>
        <v>47505.991308469042</v>
      </c>
      <c r="M267" s="4">
        <f t="shared" si="41"/>
        <v>0</v>
      </c>
      <c r="N267" s="4">
        <f t="shared" si="42"/>
        <v>0</v>
      </c>
      <c r="O267" s="4">
        <f t="shared" si="43"/>
        <v>0</v>
      </c>
    </row>
    <row r="268" spans="1:15" x14ac:dyDescent="0.2">
      <c r="A268" s="2">
        <v>238</v>
      </c>
      <c r="B268" s="4">
        <f t="shared" si="33"/>
        <v>1153.4918938212334</v>
      </c>
      <c r="C268" s="4">
        <f t="shared" si="34"/>
        <v>243.25101240641422</v>
      </c>
      <c r="D268" s="4">
        <f>IF($A268&gt;$D$21,"",SUM(C$31:C268))</f>
        <v>129341.10753665524</v>
      </c>
      <c r="E268" s="4">
        <f t="shared" si="35"/>
        <v>910.24088141481911</v>
      </c>
      <c r="F268" s="4">
        <f>IF($A268&gt;$D$21,"",SUM(E$31:E268))</f>
        <v>145189.9631927984</v>
      </c>
      <c r="G268" s="4">
        <f t="shared" si="36"/>
        <v>65810.036807201657</v>
      </c>
      <c r="H268" s="4">
        <f t="shared" si="37"/>
        <v>136.90551482496986</v>
      </c>
      <c r="I268" s="4"/>
      <c r="J268" s="4">
        <f t="shared" si="38"/>
        <v>100</v>
      </c>
      <c r="K268" s="4">
        <f t="shared" si="39"/>
        <v>254.15705350030936</v>
      </c>
      <c r="L268" s="4">
        <f t="shared" si="40"/>
        <v>47860.148361969354</v>
      </c>
      <c r="M268" s="4">
        <f t="shared" si="41"/>
        <v>0</v>
      </c>
      <c r="N268" s="4">
        <f t="shared" si="42"/>
        <v>0</v>
      </c>
      <c r="O268" s="4">
        <f t="shared" si="43"/>
        <v>0</v>
      </c>
    </row>
    <row r="269" spans="1:15" x14ac:dyDescent="0.2">
      <c r="A269" s="2">
        <v>239</v>
      </c>
      <c r="B269" s="4">
        <f t="shared" si="33"/>
        <v>1153.4918938212334</v>
      </c>
      <c r="C269" s="4">
        <f t="shared" si="34"/>
        <v>239.93242585958936</v>
      </c>
      <c r="D269" s="4">
        <f>IF($A269&gt;$D$21,"",SUM(C$31:C269))</f>
        <v>129581.03996251483</v>
      </c>
      <c r="E269" s="4">
        <f t="shared" si="35"/>
        <v>913.55946796164403</v>
      </c>
      <c r="F269" s="4">
        <f>IF($A269&gt;$D$21,"",SUM(E$31:E269))</f>
        <v>146103.52266076003</v>
      </c>
      <c r="G269" s="4">
        <f t="shared" si="36"/>
        <v>64896.477339240017</v>
      </c>
      <c r="H269" s="4">
        <f t="shared" si="37"/>
        <v>137.7692328477693</v>
      </c>
      <c r="I269" s="4"/>
      <c r="J269" s="4">
        <f t="shared" si="38"/>
        <v>100</v>
      </c>
      <c r="K269" s="4">
        <f t="shared" si="39"/>
        <v>256.05179373653601</v>
      </c>
      <c r="L269" s="4">
        <f t="shared" si="40"/>
        <v>48216.20015570589</v>
      </c>
      <c r="M269" s="4">
        <f t="shared" si="41"/>
        <v>0</v>
      </c>
      <c r="N269" s="4">
        <f t="shared" si="42"/>
        <v>0</v>
      </c>
      <c r="O269" s="4">
        <f t="shared" si="43"/>
        <v>0</v>
      </c>
    </row>
    <row r="270" spans="1:15" x14ac:dyDescent="0.2">
      <c r="A270" s="2">
        <v>240</v>
      </c>
      <c r="B270" s="4">
        <f t="shared" si="33"/>
        <v>1153.4918938212334</v>
      </c>
      <c r="C270" s="4">
        <f t="shared" si="34"/>
        <v>236.60174029931252</v>
      </c>
      <c r="D270" s="4">
        <f>IF($A270&gt;$D$21,"",SUM(C$31:C270))</f>
        <v>129817.64170281414</v>
      </c>
      <c r="E270" s="4">
        <f t="shared" si="35"/>
        <v>916.89015352192087</v>
      </c>
      <c r="F270" s="4">
        <f>IF($A270&gt;$D$21,"",SUM(E$31:E270))</f>
        <v>147020.41281428197</v>
      </c>
      <c r="G270" s="4">
        <f t="shared" si="36"/>
        <v>63979.587185718097</v>
      </c>
      <c r="H270" s="4">
        <f t="shared" si="37"/>
        <v>138.63609984252687</v>
      </c>
      <c r="I270" s="4"/>
      <c r="J270" s="4">
        <f t="shared" si="38"/>
        <v>100</v>
      </c>
      <c r="K270" s="4">
        <f t="shared" si="39"/>
        <v>257.95667083302652</v>
      </c>
      <c r="L270" s="4">
        <f t="shared" si="40"/>
        <v>48574.156826538914</v>
      </c>
      <c r="M270" s="4">
        <f t="shared" si="41"/>
        <v>0</v>
      </c>
      <c r="N270" s="4">
        <f t="shared" si="42"/>
        <v>0</v>
      </c>
      <c r="O270" s="4">
        <f t="shared" si="43"/>
        <v>0</v>
      </c>
    </row>
    <row r="271" spans="1:15" x14ac:dyDescent="0.2">
      <c r="A271" s="2">
        <v>241</v>
      </c>
      <c r="B271" s="4">
        <f t="shared" si="33"/>
        <v>1153.4918938212334</v>
      </c>
      <c r="C271" s="4">
        <f t="shared" si="34"/>
        <v>233.2589116145972</v>
      </c>
      <c r="D271" s="4">
        <f>IF($A271&gt;$D$21,"",SUM(C$31:C271))</f>
        <v>130050.90061442874</v>
      </c>
      <c r="E271" s="4">
        <f t="shared" si="35"/>
        <v>920.23298220663617</v>
      </c>
      <c r="F271" s="4">
        <f>IF($A271&gt;$D$21,"",SUM(E$31:E271))</f>
        <v>147940.64579648859</v>
      </c>
      <c r="G271" s="4">
        <f t="shared" si="36"/>
        <v>63059.354203511459</v>
      </c>
      <c r="H271" s="4">
        <f t="shared" si="37"/>
        <v>139.50612728986931</v>
      </c>
      <c r="I271" s="4"/>
      <c r="J271" s="4">
        <f t="shared" si="38"/>
        <v>100</v>
      </c>
      <c r="K271" s="4">
        <f t="shared" si="39"/>
        <v>259.87173902198316</v>
      </c>
      <c r="L271" s="4">
        <f t="shared" si="40"/>
        <v>48934.028565560897</v>
      </c>
      <c r="M271" s="4">
        <f t="shared" si="41"/>
        <v>0</v>
      </c>
      <c r="N271" s="4">
        <f t="shared" si="42"/>
        <v>0</v>
      </c>
      <c r="O271" s="4">
        <f t="shared" si="43"/>
        <v>0</v>
      </c>
    </row>
    <row r="272" spans="1:15" x14ac:dyDescent="0.2">
      <c r="A272" s="2">
        <v>242</v>
      </c>
      <c r="B272" s="4">
        <f t="shared" si="33"/>
        <v>1153.4918938212334</v>
      </c>
      <c r="C272" s="4">
        <f t="shared" si="34"/>
        <v>229.90389553363551</v>
      </c>
      <c r="D272" s="4">
        <f>IF($A272&gt;$D$21,"",SUM(C$31:C272))</f>
        <v>130280.80450996237</v>
      </c>
      <c r="E272" s="4">
        <f t="shared" si="35"/>
        <v>923.58799828759788</v>
      </c>
      <c r="F272" s="4">
        <f>IF($A272&gt;$D$21,"",SUM(E$31:E272))</f>
        <v>148864.2337947762</v>
      </c>
      <c r="G272" s="4">
        <f t="shared" si="36"/>
        <v>62135.766205223859</v>
      </c>
      <c r="H272" s="4">
        <f t="shared" si="37"/>
        <v>140.37932671228029</v>
      </c>
      <c r="I272" s="4"/>
      <c r="J272" s="4">
        <f t="shared" si="38"/>
        <v>100</v>
      </c>
      <c r="K272" s="4">
        <f t="shared" si="39"/>
        <v>261.79705282575077</v>
      </c>
      <c r="L272" s="4">
        <f t="shared" si="40"/>
        <v>49295.825618386647</v>
      </c>
      <c r="M272" s="4">
        <f t="shared" si="41"/>
        <v>0</v>
      </c>
      <c r="N272" s="4">
        <f t="shared" si="42"/>
        <v>0</v>
      </c>
      <c r="O272" s="4">
        <f t="shared" si="43"/>
        <v>0</v>
      </c>
    </row>
    <row r="273" spans="1:15" x14ac:dyDescent="0.2">
      <c r="A273" s="2">
        <v>243</v>
      </c>
      <c r="B273" s="4">
        <f t="shared" si="33"/>
        <v>1153.4918938212334</v>
      </c>
      <c r="C273" s="4">
        <f t="shared" si="34"/>
        <v>226.53664762321196</v>
      </c>
      <c r="D273" s="4">
        <f>IF($A273&gt;$D$21,"",SUM(C$31:C273))</f>
        <v>130507.34115758559</v>
      </c>
      <c r="E273" s="4">
        <f t="shared" si="35"/>
        <v>926.95524619802143</v>
      </c>
      <c r="F273" s="4">
        <f>IF($A273&gt;$D$21,"",SUM(E$31:E273))</f>
        <v>149791.18904097422</v>
      </c>
      <c r="G273" s="4">
        <f t="shared" si="36"/>
        <v>61208.810959025839</v>
      </c>
      <c r="H273" s="4">
        <f t="shared" si="37"/>
        <v>141.25570967425213</v>
      </c>
      <c r="I273" s="4"/>
      <c r="J273" s="4">
        <f t="shared" si="38"/>
        <v>100</v>
      </c>
      <c r="K273" s="4">
        <f t="shared" si="39"/>
        <v>263.73266705836852</v>
      </c>
      <c r="L273" s="4">
        <f t="shared" si="40"/>
        <v>49659.558285445019</v>
      </c>
      <c r="M273" s="4">
        <f t="shared" si="41"/>
        <v>0</v>
      </c>
      <c r="N273" s="4">
        <f t="shared" si="42"/>
        <v>0</v>
      </c>
      <c r="O273" s="4">
        <f t="shared" si="43"/>
        <v>0</v>
      </c>
    </row>
    <row r="274" spans="1:15" x14ac:dyDescent="0.2">
      <c r="A274" s="2">
        <v>244</v>
      </c>
      <c r="B274" s="4">
        <f t="shared" si="33"/>
        <v>1153.4918938212334</v>
      </c>
      <c r="C274" s="4">
        <f t="shared" si="34"/>
        <v>223.157123288115</v>
      </c>
      <c r="D274" s="4">
        <f>IF($A274&gt;$D$21,"",SUM(C$31:C274))</f>
        <v>130730.4982808737</v>
      </c>
      <c r="E274" s="4">
        <f t="shared" si="35"/>
        <v>930.33477053311833</v>
      </c>
      <c r="F274" s="4">
        <f>IF($A274&gt;$D$21,"",SUM(E$31:E274))</f>
        <v>150721.52381150733</v>
      </c>
      <c r="G274" s="4">
        <f t="shared" si="36"/>
        <v>60278.476188492721</v>
      </c>
      <c r="H274" s="4">
        <f t="shared" si="37"/>
        <v>142.13528778243958</v>
      </c>
      <c r="I274" s="4"/>
      <c r="J274" s="4">
        <f t="shared" si="38"/>
        <v>100</v>
      </c>
      <c r="K274" s="4">
        <f t="shared" si="39"/>
        <v>265.67863682713084</v>
      </c>
      <c r="L274" s="4">
        <f t="shared" si="40"/>
        <v>50025.236922272146</v>
      </c>
      <c r="M274" s="4">
        <f t="shared" si="41"/>
        <v>0</v>
      </c>
      <c r="N274" s="4">
        <f t="shared" si="42"/>
        <v>0</v>
      </c>
      <c r="O274" s="4">
        <f t="shared" si="43"/>
        <v>0</v>
      </c>
    </row>
    <row r="275" spans="1:15" x14ac:dyDescent="0.2">
      <c r="A275" s="2">
        <v>245</v>
      </c>
      <c r="B275" s="4">
        <f t="shared" si="33"/>
        <v>1153.4918938212334</v>
      </c>
      <c r="C275" s="4">
        <f t="shared" si="34"/>
        <v>219.76527777054636</v>
      </c>
      <c r="D275" s="4">
        <f>IF($A275&gt;$D$21,"",SUM(C$31:C275))</f>
        <v>130950.26355864425</v>
      </c>
      <c r="E275" s="4">
        <f t="shared" si="35"/>
        <v>933.72661605068697</v>
      </c>
      <c r="F275" s="4">
        <f>IF($A275&gt;$D$21,"",SUM(E$31:E275))</f>
        <v>151655.25042755803</v>
      </c>
      <c r="G275" s="4">
        <f t="shared" si="36"/>
        <v>59344.749572442037</v>
      </c>
      <c r="H275" s="4">
        <f t="shared" si="37"/>
        <v>143.01807268581305</v>
      </c>
      <c r="I275" s="4"/>
      <c r="J275" s="4">
        <f t="shared" si="38"/>
        <v>100</v>
      </c>
      <c r="K275" s="4">
        <f t="shared" si="39"/>
        <v>267.63501753415596</v>
      </c>
      <c r="L275" s="4">
        <f t="shared" si="40"/>
        <v>50392.871939806304</v>
      </c>
      <c r="M275" s="4">
        <f t="shared" si="41"/>
        <v>0</v>
      </c>
      <c r="N275" s="4">
        <f t="shared" si="42"/>
        <v>0</v>
      </c>
      <c r="O275" s="4">
        <f t="shared" si="43"/>
        <v>0</v>
      </c>
    </row>
    <row r="276" spans="1:15" x14ac:dyDescent="0.2">
      <c r="A276" s="2">
        <v>246</v>
      </c>
      <c r="B276" s="4">
        <f t="shared" si="33"/>
        <v>1153.4918938212334</v>
      </c>
      <c r="C276" s="4">
        <f t="shared" si="34"/>
        <v>216.36106614952823</v>
      </c>
      <c r="D276" s="4">
        <f>IF($A276&gt;$D$21,"",SUM(C$31:C276))</f>
        <v>131166.62462479377</v>
      </c>
      <c r="E276" s="4">
        <f t="shared" si="35"/>
        <v>937.13082767170511</v>
      </c>
      <c r="F276" s="4">
        <f>IF($A276&gt;$D$21,"",SUM(E$31:E276))</f>
        <v>152592.38125522973</v>
      </c>
      <c r="G276" s="4">
        <f t="shared" si="36"/>
        <v>58407.618744770334</v>
      </c>
      <c r="H276" s="4">
        <f t="shared" si="37"/>
        <v>143.90407607581338</v>
      </c>
      <c r="I276" s="4"/>
      <c r="J276" s="4">
        <f t="shared" si="38"/>
        <v>100</v>
      </c>
      <c r="K276" s="4">
        <f t="shared" si="39"/>
        <v>269.60186487796369</v>
      </c>
      <c r="L276" s="4">
        <f t="shared" si="40"/>
        <v>50762.473804684269</v>
      </c>
      <c r="M276" s="4">
        <f t="shared" si="41"/>
        <v>0</v>
      </c>
      <c r="N276" s="4">
        <f t="shared" si="42"/>
        <v>0</v>
      </c>
      <c r="O276" s="4">
        <f t="shared" si="43"/>
        <v>0</v>
      </c>
    </row>
    <row r="277" spans="1:15" x14ac:dyDescent="0.2">
      <c r="A277" s="2">
        <v>247</v>
      </c>
      <c r="B277" s="4">
        <f t="shared" si="33"/>
        <v>1153.4918938212334</v>
      </c>
      <c r="C277" s="4">
        <f t="shared" si="34"/>
        <v>212.94444334030848</v>
      </c>
      <c r="D277" s="4">
        <f>IF($A277&gt;$D$21,"",SUM(C$31:C277))</f>
        <v>131379.56906813406</v>
      </c>
      <c r="E277" s="4">
        <f t="shared" si="35"/>
        <v>940.54745048092491</v>
      </c>
      <c r="F277" s="4">
        <f>IF($A277&gt;$D$21,"",SUM(E$31:E277))</f>
        <v>153532.92870571066</v>
      </c>
      <c r="G277" s="4">
        <f t="shared" si="36"/>
        <v>57467.07129428941</v>
      </c>
      <c r="H277" s="4">
        <f t="shared" si="37"/>
        <v>144.79330968650643</v>
      </c>
      <c r="I277" s="4"/>
      <c r="J277" s="4">
        <f t="shared" si="38"/>
        <v>100</v>
      </c>
      <c r="K277" s="4">
        <f t="shared" si="39"/>
        <v>271.5792348550608</v>
      </c>
      <c r="L277" s="4">
        <f t="shared" si="40"/>
        <v>51134.053039539329</v>
      </c>
      <c r="M277" s="4">
        <f t="shared" si="41"/>
        <v>0</v>
      </c>
      <c r="N277" s="4">
        <f t="shared" si="42"/>
        <v>0</v>
      </c>
      <c r="O277" s="4">
        <f t="shared" si="43"/>
        <v>0</v>
      </c>
    </row>
    <row r="278" spans="1:15" x14ac:dyDescent="0.2">
      <c r="A278" s="2">
        <v>248</v>
      </c>
      <c r="B278" s="4">
        <f t="shared" si="33"/>
        <v>1153.4918938212334</v>
      </c>
      <c r="C278" s="4">
        <f t="shared" si="34"/>
        <v>209.51536409376345</v>
      </c>
      <c r="D278" s="4">
        <f>IF($A278&gt;$D$21,"",SUM(C$31:C278))</f>
        <v>131589.08443222783</v>
      </c>
      <c r="E278" s="4">
        <f t="shared" si="35"/>
        <v>943.97652972746994</v>
      </c>
      <c r="F278" s="4">
        <f>IF($A278&gt;$D$21,"",SUM(E$31:E278))</f>
        <v>154476.90523543811</v>
      </c>
      <c r="G278" s="4">
        <f t="shared" si="36"/>
        <v>56523.094764561938</v>
      </c>
      <c r="H278" s="4">
        <f t="shared" si="37"/>
        <v>145.68578529473839</v>
      </c>
      <c r="I278" s="4"/>
      <c r="J278" s="4">
        <f t="shared" si="38"/>
        <v>100</v>
      </c>
      <c r="K278" s="4">
        <f t="shared" si="39"/>
        <v>273.56718376153538</v>
      </c>
      <c r="L278" s="4">
        <f t="shared" si="40"/>
        <v>51507.620223300866</v>
      </c>
      <c r="M278" s="4">
        <f t="shared" si="41"/>
        <v>0</v>
      </c>
      <c r="N278" s="4">
        <f t="shared" si="42"/>
        <v>0</v>
      </c>
      <c r="O278" s="4">
        <f t="shared" si="43"/>
        <v>0</v>
      </c>
    </row>
    <row r="279" spans="1:15" x14ac:dyDescent="0.2">
      <c r="A279" s="2">
        <v>249</v>
      </c>
      <c r="B279" s="4">
        <f t="shared" si="33"/>
        <v>1153.4918938212334</v>
      </c>
      <c r="C279" s="4">
        <f t="shared" si="34"/>
        <v>206.07378299579872</v>
      </c>
      <c r="D279" s="4">
        <f>IF($A279&gt;$D$21,"",SUM(C$31:C279))</f>
        <v>131795.15821522364</v>
      </c>
      <c r="E279" s="4">
        <f t="shared" si="35"/>
        <v>947.41811082543461</v>
      </c>
      <c r="F279" s="4">
        <f>IF($A279&gt;$D$21,"",SUM(E$31:E279))</f>
        <v>155424.32334626355</v>
      </c>
      <c r="G279" s="4">
        <f t="shared" si="36"/>
        <v>55575.676653736504</v>
      </c>
      <c r="H279" s="4">
        <f t="shared" si="37"/>
        <v>146.58151472029223</v>
      </c>
      <c r="I279" s="4"/>
      <c r="J279" s="4">
        <f t="shared" si="38"/>
        <v>100</v>
      </c>
      <c r="K279" s="4">
        <f t="shared" si="39"/>
        <v>275.5657681946596</v>
      </c>
      <c r="L279" s="4">
        <f t="shared" si="40"/>
        <v>51883.185991495528</v>
      </c>
      <c r="M279" s="4">
        <f t="shared" si="41"/>
        <v>0</v>
      </c>
      <c r="N279" s="4">
        <f t="shared" si="42"/>
        <v>0</v>
      </c>
      <c r="O279" s="4">
        <f t="shared" si="43"/>
        <v>0</v>
      </c>
    </row>
    <row r="280" spans="1:15" x14ac:dyDescent="0.2">
      <c r="A280" s="2">
        <v>250</v>
      </c>
      <c r="B280" s="4">
        <f t="shared" si="33"/>
        <v>1153.4918938212334</v>
      </c>
      <c r="C280" s="4">
        <f t="shared" si="34"/>
        <v>202.61965446674765</v>
      </c>
      <c r="D280" s="4">
        <f>IF($A280&gt;$D$21,"",SUM(C$31:C280))</f>
        <v>131997.77786969038</v>
      </c>
      <c r="E280" s="4">
        <f t="shared" si="35"/>
        <v>950.87223935448571</v>
      </c>
      <c r="F280" s="4">
        <f>IF($A280&gt;$D$21,"",SUM(E$31:E280))</f>
        <v>156375.19558561803</v>
      </c>
      <c r="G280" s="4">
        <f t="shared" si="36"/>
        <v>54624.804414382015</v>
      </c>
      <c r="H280" s="4">
        <f t="shared" si="37"/>
        <v>147.48050982604332</v>
      </c>
      <c r="I280" s="4"/>
      <c r="J280" s="4">
        <f t="shared" si="38"/>
        <v>100</v>
      </c>
      <c r="K280" s="4">
        <f t="shared" si="39"/>
        <v>277.57504505450106</v>
      </c>
      <c r="L280" s="4">
        <f t="shared" si="40"/>
        <v>52260.76103655003</v>
      </c>
      <c r="M280" s="4">
        <f t="shared" si="41"/>
        <v>0</v>
      </c>
      <c r="N280" s="4">
        <f t="shared" si="42"/>
        <v>0</v>
      </c>
      <c r="O280" s="4">
        <f t="shared" si="43"/>
        <v>0</v>
      </c>
    </row>
    <row r="281" spans="1:15" x14ac:dyDescent="0.2">
      <c r="A281" s="2">
        <v>251</v>
      </c>
      <c r="B281" s="4">
        <f t="shared" si="33"/>
        <v>1153.4918938212334</v>
      </c>
      <c r="C281" s="4">
        <f t="shared" si="34"/>
        <v>199.15293276076775</v>
      </c>
      <c r="D281" s="4">
        <f>IF($A281&gt;$D$21,"",SUM(C$31:C281))</f>
        <v>132196.93080245116</v>
      </c>
      <c r="E281" s="4">
        <f t="shared" si="35"/>
        <v>954.33896106046564</v>
      </c>
      <c r="F281" s="4">
        <f>IF($A281&gt;$D$21,"",SUM(E$31:E281))</f>
        <v>157329.53454667851</v>
      </c>
      <c r="G281" s="4">
        <f t="shared" si="36"/>
        <v>53670.465453321551</v>
      </c>
      <c r="H281" s="4">
        <f t="shared" si="37"/>
        <v>148.38278251811741</v>
      </c>
      <c r="I281" s="4"/>
      <c r="J281" s="4">
        <f t="shared" si="38"/>
        <v>100</v>
      </c>
      <c r="K281" s="4">
        <f t="shared" si="39"/>
        <v>279.59507154554262</v>
      </c>
      <c r="L281" s="4">
        <f t="shared" si="40"/>
        <v>52640.35610809557</v>
      </c>
      <c r="M281" s="4">
        <f t="shared" si="41"/>
        <v>0</v>
      </c>
      <c r="N281" s="4">
        <f t="shared" si="42"/>
        <v>0</v>
      </c>
      <c r="O281" s="4">
        <f t="shared" si="43"/>
        <v>0</v>
      </c>
    </row>
    <row r="282" spans="1:15" x14ac:dyDescent="0.2">
      <c r="A282" s="2">
        <v>252</v>
      </c>
      <c r="B282" s="4">
        <f t="shared" si="33"/>
        <v>1153.4918938212334</v>
      </c>
      <c r="C282" s="4">
        <f t="shared" si="34"/>
        <v>195.6735719652348</v>
      </c>
      <c r="D282" s="4">
        <f>IF($A282&gt;$D$21,"",SUM(C$31:C282))</f>
        <v>132392.60437441638</v>
      </c>
      <c r="E282" s="4">
        <f t="shared" si="35"/>
        <v>957.81832185599853</v>
      </c>
      <c r="F282" s="4">
        <f>IF($A282&gt;$D$21,"",SUM(E$31:E282))</f>
        <v>158287.35286853451</v>
      </c>
      <c r="G282" s="4">
        <f t="shared" si="36"/>
        <v>52712.64713146555</v>
      </c>
      <c r="H282" s="4">
        <f t="shared" si="37"/>
        <v>149.28834474604801</v>
      </c>
      <c r="I282" s="4"/>
      <c r="J282" s="4">
        <f t="shared" si="38"/>
        <v>100</v>
      </c>
      <c r="K282" s="4">
        <f t="shared" si="39"/>
        <v>281.62590517831126</v>
      </c>
      <c r="L282" s="4">
        <f t="shared" si="40"/>
        <v>53021.982013273882</v>
      </c>
      <c r="M282" s="4">
        <f t="shared" si="41"/>
        <v>0</v>
      </c>
      <c r="N282" s="4">
        <f t="shared" si="42"/>
        <v>0</v>
      </c>
      <c r="O282" s="4">
        <f t="shared" si="43"/>
        <v>0</v>
      </c>
    </row>
    <row r="283" spans="1:15" x14ac:dyDescent="0.2">
      <c r="A283" s="2">
        <v>253</v>
      </c>
      <c r="B283" s="4">
        <f t="shared" si="33"/>
        <v>1153.4918938212334</v>
      </c>
      <c r="C283" s="4">
        <f t="shared" si="34"/>
        <v>192.1815260001348</v>
      </c>
      <c r="D283" s="4">
        <f>IF($A283&gt;$D$21,"",SUM(C$31:C283))</f>
        <v>132584.78590041652</v>
      </c>
      <c r="E283" s="4">
        <f t="shared" si="35"/>
        <v>961.31036782109857</v>
      </c>
      <c r="F283" s="4">
        <f>IF($A283&gt;$D$21,"",SUM(E$31:E283))</f>
        <v>159248.66323635561</v>
      </c>
      <c r="G283" s="4">
        <f t="shared" si="36"/>
        <v>51751.336763644453</v>
      </c>
      <c r="H283" s="4">
        <f t="shared" si="37"/>
        <v>150.1972085029347</v>
      </c>
      <c r="I283" s="4"/>
      <c r="J283" s="4">
        <f t="shared" si="38"/>
        <v>100</v>
      </c>
      <c r="K283" s="4">
        <f t="shared" si="39"/>
        <v>283.66760377101525</v>
      </c>
      <c r="L283" s="4">
        <f t="shared" si="40"/>
        <v>53405.649617044895</v>
      </c>
      <c r="M283" s="4">
        <f t="shared" si="41"/>
        <v>0</v>
      </c>
      <c r="N283" s="4">
        <f t="shared" si="42"/>
        <v>0</v>
      </c>
      <c r="O283" s="4">
        <f t="shared" si="43"/>
        <v>0</v>
      </c>
    </row>
    <row r="284" spans="1:15" x14ac:dyDescent="0.2">
      <c r="A284" s="2">
        <v>254</v>
      </c>
      <c r="B284" s="4">
        <f t="shared" si="33"/>
        <v>1153.4918938212334</v>
      </c>
      <c r="C284" s="4">
        <f t="shared" si="34"/>
        <v>188.67674861745371</v>
      </c>
      <c r="D284" s="4">
        <f>IF($A284&gt;$D$21,"",SUM(C$31:C284))</f>
        <v>132773.46264903399</v>
      </c>
      <c r="E284" s="4">
        <f t="shared" si="35"/>
        <v>964.81514520377959</v>
      </c>
      <c r="F284" s="4">
        <f>IF($A284&gt;$D$21,"",SUM(E$31:E284))</f>
        <v>160213.4783815594</v>
      </c>
      <c r="G284" s="4">
        <f t="shared" si="36"/>
        <v>50786.521618440675</v>
      </c>
      <c r="H284" s="4">
        <f t="shared" si="37"/>
        <v>151.10938582560169</v>
      </c>
      <c r="I284" s="4"/>
      <c r="J284" s="4">
        <f t="shared" si="38"/>
        <v>100</v>
      </c>
      <c r="K284" s="4">
        <f t="shared" si="39"/>
        <v>285.72022545119017</v>
      </c>
      <c r="L284" s="4">
        <f t="shared" si="40"/>
        <v>53791.369842496082</v>
      </c>
      <c r="M284" s="4">
        <f t="shared" si="41"/>
        <v>0</v>
      </c>
      <c r="N284" s="4">
        <f t="shared" si="42"/>
        <v>0</v>
      </c>
      <c r="O284" s="4">
        <f t="shared" si="43"/>
        <v>0</v>
      </c>
    </row>
    <row r="285" spans="1:15" x14ac:dyDescent="0.2">
      <c r="A285" s="2">
        <v>255</v>
      </c>
      <c r="B285" s="4">
        <f t="shared" si="33"/>
        <v>1153.4918938212334</v>
      </c>
      <c r="C285" s="4">
        <f t="shared" si="34"/>
        <v>185.15919340056493</v>
      </c>
      <c r="D285" s="4">
        <f>IF($A285&gt;$D$21,"",SUM(C$31:C285))</f>
        <v>132958.62184243454</v>
      </c>
      <c r="E285" s="4">
        <f t="shared" si="35"/>
        <v>968.3327004206684</v>
      </c>
      <c r="F285" s="4">
        <f>IF($A285&gt;$D$21,"",SUM(E$31:E285))</f>
        <v>161181.81108198006</v>
      </c>
      <c r="G285" s="4">
        <f t="shared" si="36"/>
        <v>49818.188918020009</v>
      </c>
      <c r="H285" s="4">
        <f t="shared" si="37"/>
        <v>152.02488879475752</v>
      </c>
      <c r="I285" s="4"/>
      <c r="J285" s="4">
        <f t="shared" si="38"/>
        <v>100</v>
      </c>
      <c r="K285" s="4">
        <f t="shared" si="39"/>
        <v>287.78382865735404</v>
      </c>
      <c r="L285" s="4">
        <f t="shared" si="40"/>
        <v>54179.153671153435</v>
      </c>
      <c r="M285" s="4">
        <f t="shared" si="41"/>
        <v>0</v>
      </c>
      <c r="N285" s="4">
        <f t="shared" si="42"/>
        <v>0</v>
      </c>
      <c r="O285" s="4">
        <f t="shared" si="43"/>
        <v>0</v>
      </c>
    </row>
    <row r="286" spans="1:15" x14ac:dyDescent="0.2">
      <c r="A286" s="2">
        <v>256</v>
      </c>
      <c r="B286" s="4">
        <f t="shared" si="33"/>
        <v>1153.4918938212334</v>
      </c>
      <c r="C286" s="4">
        <f t="shared" si="34"/>
        <v>181.6288137636146</v>
      </c>
      <c r="D286" s="4">
        <f>IF($A286&gt;$D$21,"",SUM(C$31:C286))</f>
        <v>133140.25065619816</v>
      </c>
      <c r="E286" s="4">
        <f t="shared" si="35"/>
        <v>971.86308005761873</v>
      </c>
      <c r="F286" s="4">
        <f>IF($A286&gt;$D$21,"",SUM(E$31:E286))</f>
        <v>162153.67416203767</v>
      </c>
      <c r="G286" s="4">
        <f t="shared" si="36"/>
        <v>48846.325837962388</v>
      </c>
      <c r="H286" s="4">
        <f t="shared" si="37"/>
        <v>152.94372953515497</v>
      </c>
      <c r="I286" s="4"/>
      <c r="J286" s="4">
        <f t="shared" si="38"/>
        <v>100</v>
      </c>
      <c r="K286" s="4">
        <f t="shared" si="39"/>
        <v>289.85847214067087</v>
      </c>
      <c r="L286" s="4">
        <f t="shared" si="40"/>
        <v>54569.012143294109</v>
      </c>
      <c r="M286" s="4">
        <f t="shared" si="41"/>
        <v>0</v>
      </c>
      <c r="N286" s="4">
        <f t="shared" si="42"/>
        <v>0</v>
      </c>
      <c r="O286" s="4">
        <f t="shared" si="43"/>
        <v>0</v>
      </c>
    </row>
    <row r="287" spans="1:15" x14ac:dyDescent="0.2">
      <c r="A287" s="2">
        <v>257</v>
      </c>
      <c r="B287" s="4">
        <f t="shared" ref="B287:B350" si="44">IF(A287&lt;$D$21,$D$20,IF(A287&gt;$D$21,"",(1+$D$14/12)*G286))</f>
        <v>1153.4918938212334</v>
      </c>
      <c r="C287" s="4">
        <f t="shared" ref="C287:C350" si="45">IF(A287&gt;$D$21,"",$D$14/12*G286)</f>
        <v>178.08556295090452</v>
      </c>
      <c r="D287" s="4">
        <f>IF($A287&gt;$D$21,"",SUM(C$31:C287))</f>
        <v>133318.33621914906</v>
      </c>
      <c r="E287" s="4">
        <f t="shared" ref="E287:E350" si="46">IF($A287&gt;$D$21,"",B287-C287)</f>
        <v>975.40633087032882</v>
      </c>
      <c r="F287" s="4">
        <f>IF($A287&gt;$D$21,"",SUM(E$31:E287))</f>
        <v>163129.08049290799</v>
      </c>
      <c r="G287" s="4">
        <f t="shared" ref="G287:G350" si="47">IF(A287&gt;$D$21,"",G286-E287)</f>
        <v>47870.919507092061</v>
      </c>
      <c r="H287" s="4">
        <f t="shared" ref="H287:H350" si="48">IF(A287&gt;12*$D$15,"",-IPMT($D$14/12,A287,$D$15*12,$D$13)-IF(A287&gt;$D$21,0,C287))</f>
        <v>153.86592021575191</v>
      </c>
      <c r="I287" s="4"/>
      <c r="J287" s="4">
        <f t="shared" ref="J287:J350" si="49">IF(A287&gt;$D$15*12,$D$20,$D$16)</f>
        <v>100</v>
      </c>
      <c r="K287" s="4">
        <f t="shared" ref="K287:K350" si="50">$L$14/12*L286</f>
        <v>291.94421496662346</v>
      </c>
      <c r="L287" s="4">
        <f t="shared" ref="L287:L350" si="51">K287+J287+L286</f>
        <v>54960.95635826073</v>
      </c>
      <c r="M287" s="4">
        <f t="shared" ref="M287:M350" si="52">IF(A287&lt;=$D$21,0,$D$20)</f>
        <v>0</v>
      </c>
      <c r="N287" s="4">
        <f t="shared" ref="N287:N350" si="53">$L$14/12*O286</f>
        <v>0</v>
      </c>
      <c r="O287" s="4">
        <f t="shared" ref="O287:O350" si="54">N287+M287+O286</f>
        <v>0</v>
      </c>
    </row>
    <row r="288" spans="1:15" x14ac:dyDescent="0.2">
      <c r="A288" s="2">
        <v>258</v>
      </c>
      <c r="B288" s="4">
        <f t="shared" si="44"/>
        <v>1153.4918938212334</v>
      </c>
      <c r="C288" s="4">
        <f t="shared" si="45"/>
        <v>174.52939403627312</v>
      </c>
      <c r="D288" s="4">
        <f>IF($A288&gt;$D$21,"",SUM(C$31:C288))</f>
        <v>133492.86561318533</v>
      </c>
      <c r="E288" s="4">
        <f t="shared" si="46"/>
        <v>978.9624997849603</v>
      </c>
      <c r="F288" s="4">
        <f>IF($A288&gt;$D$21,"",SUM(E$31:E288))</f>
        <v>164108.04299269294</v>
      </c>
      <c r="G288" s="4">
        <f t="shared" si="47"/>
        <v>46891.957007307101</v>
      </c>
      <c r="H288" s="4">
        <f t="shared" si="48"/>
        <v>154.79147304987185</v>
      </c>
      <c r="I288" s="4"/>
      <c r="J288" s="4">
        <f t="shared" si="49"/>
        <v>100</v>
      </c>
      <c r="K288" s="4">
        <f t="shared" si="50"/>
        <v>294.0411165166949</v>
      </c>
      <c r="L288" s="4">
        <f t="shared" si="51"/>
        <v>55354.997474777425</v>
      </c>
      <c r="M288" s="4">
        <f t="shared" si="52"/>
        <v>0</v>
      </c>
      <c r="N288" s="4">
        <f t="shared" si="53"/>
        <v>0</v>
      </c>
      <c r="O288" s="4">
        <f t="shared" si="54"/>
        <v>0</v>
      </c>
    </row>
    <row r="289" spans="1:15" x14ac:dyDescent="0.2">
      <c r="A289" s="2">
        <v>259</v>
      </c>
      <c r="B289" s="4">
        <f t="shared" si="44"/>
        <v>1153.4918938212334</v>
      </c>
      <c r="C289" s="4">
        <f t="shared" si="45"/>
        <v>170.9602599224738</v>
      </c>
      <c r="D289" s="4">
        <f>IF($A289&gt;$D$21,"",SUM(C$31:C289))</f>
        <v>133663.82587310779</v>
      </c>
      <c r="E289" s="4">
        <f t="shared" si="46"/>
        <v>982.53163389875954</v>
      </c>
      <c r="F289" s="4">
        <f>IF($A289&gt;$D$21,"",SUM(E$31:E289))</f>
        <v>165090.5746265917</v>
      </c>
      <c r="G289" s="4">
        <f t="shared" si="47"/>
        <v>45909.42537340834</v>
      </c>
      <c r="H289" s="4">
        <f t="shared" si="48"/>
        <v>155.72040029536615</v>
      </c>
      <c r="I289" s="4"/>
      <c r="J289" s="4">
        <f t="shared" si="49"/>
        <v>100</v>
      </c>
      <c r="K289" s="4">
        <f t="shared" si="50"/>
        <v>296.1492364900592</v>
      </c>
      <c r="L289" s="4">
        <f t="shared" si="51"/>
        <v>55751.146711267487</v>
      </c>
      <c r="M289" s="4">
        <f t="shared" si="52"/>
        <v>0</v>
      </c>
      <c r="N289" s="4">
        <f t="shared" si="53"/>
        <v>0</v>
      </c>
      <c r="O289" s="4">
        <f t="shared" si="54"/>
        <v>0</v>
      </c>
    </row>
    <row r="290" spans="1:15" x14ac:dyDescent="0.2">
      <c r="A290" s="2">
        <v>260</v>
      </c>
      <c r="B290" s="4">
        <f t="shared" si="44"/>
        <v>1153.4918938212334</v>
      </c>
      <c r="C290" s="4">
        <f t="shared" si="45"/>
        <v>167.37811334055121</v>
      </c>
      <c r="D290" s="4">
        <f>IF($A290&gt;$D$21,"",SUM(C$31:C290))</f>
        <v>133831.20398644835</v>
      </c>
      <c r="E290" s="4">
        <f t="shared" si="46"/>
        <v>986.11378048068218</v>
      </c>
      <c r="F290" s="4">
        <f>IF($A290&gt;$D$21,"",SUM(E$31:E290))</f>
        <v>166076.68840707239</v>
      </c>
      <c r="G290" s="4">
        <f t="shared" si="47"/>
        <v>44923.311592927654</v>
      </c>
      <c r="H290" s="4">
        <f t="shared" si="48"/>
        <v>156.65271425477633</v>
      </c>
      <c r="I290" s="4"/>
      <c r="J290" s="4">
        <f t="shared" si="49"/>
        <v>100</v>
      </c>
      <c r="K290" s="4">
        <f t="shared" si="50"/>
        <v>298.26863490528103</v>
      </c>
      <c r="L290" s="4">
        <f t="shared" si="51"/>
        <v>56149.415346172769</v>
      </c>
      <c r="M290" s="4">
        <f t="shared" si="52"/>
        <v>0</v>
      </c>
      <c r="N290" s="4">
        <f t="shared" si="53"/>
        <v>0</v>
      </c>
      <c r="O290" s="4">
        <f t="shared" si="54"/>
        <v>0</v>
      </c>
    </row>
    <row r="291" spans="1:15" x14ac:dyDescent="0.2">
      <c r="A291" s="2">
        <v>261</v>
      </c>
      <c r="B291" s="4">
        <f t="shared" si="44"/>
        <v>1153.4918938212334</v>
      </c>
      <c r="C291" s="4">
        <f t="shared" si="45"/>
        <v>163.78290684921538</v>
      </c>
      <c r="D291" s="4">
        <f>IF($A291&gt;$D$21,"",SUM(C$31:C291))</f>
        <v>133994.98689329758</v>
      </c>
      <c r="E291" s="4">
        <f t="shared" si="46"/>
        <v>989.70898697201801</v>
      </c>
      <c r="F291" s="4">
        <f>IF($A291&gt;$D$21,"",SUM(E$31:E291))</f>
        <v>167066.39739404441</v>
      </c>
      <c r="G291" s="4">
        <f t="shared" si="47"/>
        <v>43933.602605955639</v>
      </c>
      <c r="H291" s="4">
        <f t="shared" si="48"/>
        <v>157.58842727549691</v>
      </c>
      <c r="I291" s="4"/>
      <c r="J291" s="4">
        <f t="shared" si="49"/>
        <v>100</v>
      </c>
      <c r="K291" s="4">
        <f t="shared" si="50"/>
        <v>300.3993721020243</v>
      </c>
      <c r="L291" s="4">
        <f t="shared" si="51"/>
        <v>56549.814718274793</v>
      </c>
      <c r="M291" s="4">
        <f t="shared" si="52"/>
        <v>0</v>
      </c>
      <c r="N291" s="4">
        <f t="shared" si="53"/>
        <v>0</v>
      </c>
      <c r="O291" s="4">
        <f t="shared" si="54"/>
        <v>0</v>
      </c>
    </row>
    <row r="292" spans="1:15" x14ac:dyDescent="0.2">
      <c r="A292" s="2">
        <v>262</v>
      </c>
      <c r="B292" s="4">
        <f t="shared" si="44"/>
        <v>1153.4918938212334</v>
      </c>
      <c r="C292" s="4">
        <f t="shared" si="45"/>
        <v>160.17459283421326</v>
      </c>
      <c r="D292" s="4">
        <f>IF($A292&gt;$D$21,"",SUM(C$31:C292))</f>
        <v>134155.16148613178</v>
      </c>
      <c r="E292" s="4">
        <f t="shared" si="46"/>
        <v>993.31730098702008</v>
      </c>
      <c r="F292" s="4">
        <f>IF($A292&gt;$D$21,"",SUM(E$31:E292))</f>
        <v>168059.71469503143</v>
      </c>
      <c r="G292" s="4">
        <f t="shared" si="47"/>
        <v>42940.285304968616</v>
      </c>
      <c r="H292" s="4">
        <f t="shared" si="48"/>
        <v>158.52755174993885</v>
      </c>
      <c r="I292" s="4"/>
      <c r="J292" s="4">
        <f t="shared" si="49"/>
        <v>100</v>
      </c>
      <c r="K292" s="4">
        <f t="shared" si="50"/>
        <v>302.54150874277013</v>
      </c>
      <c r="L292" s="4">
        <f t="shared" si="51"/>
        <v>56952.356227017561</v>
      </c>
      <c r="M292" s="4">
        <f t="shared" si="52"/>
        <v>0</v>
      </c>
      <c r="N292" s="4">
        <f t="shared" si="53"/>
        <v>0</v>
      </c>
      <c r="O292" s="4">
        <f t="shared" si="54"/>
        <v>0</v>
      </c>
    </row>
    <row r="293" spans="1:15" x14ac:dyDescent="0.2">
      <c r="A293" s="2">
        <v>263</v>
      </c>
      <c r="B293" s="4">
        <f t="shared" si="44"/>
        <v>1153.4918938212334</v>
      </c>
      <c r="C293" s="4">
        <f t="shared" si="45"/>
        <v>156.55312350769807</v>
      </c>
      <c r="D293" s="4">
        <f>IF($A293&gt;$D$21,"",SUM(C$31:C293))</f>
        <v>134311.71460963949</v>
      </c>
      <c r="E293" s="4">
        <f t="shared" si="46"/>
        <v>996.93877031353531</v>
      </c>
      <c r="F293" s="4">
        <f>IF($A293&gt;$D$21,"",SUM(E$31:E293))</f>
        <v>169056.65346534498</v>
      </c>
      <c r="G293" s="4">
        <f t="shared" si="47"/>
        <v>41943.34653465508</v>
      </c>
      <c r="H293" s="4">
        <f t="shared" si="48"/>
        <v>159.47010011569378</v>
      </c>
      <c r="I293" s="4"/>
      <c r="J293" s="4">
        <f t="shared" si="49"/>
        <v>100</v>
      </c>
      <c r="K293" s="4">
        <f t="shared" si="50"/>
        <v>304.69510581454392</v>
      </c>
      <c r="L293" s="4">
        <f t="shared" si="51"/>
        <v>57357.051332832103</v>
      </c>
      <c r="M293" s="4">
        <f t="shared" si="52"/>
        <v>0</v>
      </c>
      <c r="N293" s="4">
        <f t="shared" si="53"/>
        <v>0</v>
      </c>
      <c r="O293" s="4">
        <f t="shared" si="54"/>
        <v>0</v>
      </c>
    </row>
    <row r="294" spans="1:15" x14ac:dyDescent="0.2">
      <c r="A294" s="2">
        <v>264</v>
      </c>
      <c r="B294" s="4">
        <f t="shared" si="44"/>
        <v>1153.4918938212334</v>
      </c>
      <c r="C294" s="4">
        <f t="shared" si="45"/>
        <v>152.91845090759662</v>
      </c>
      <c r="D294" s="4">
        <f>IF($A294&gt;$D$21,"",SUM(C$31:C294))</f>
        <v>134464.63306054709</v>
      </c>
      <c r="E294" s="4">
        <f t="shared" si="46"/>
        <v>1000.5734429136368</v>
      </c>
      <c r="F294" s="4">
        <f>IF($A294&gt;$D$21,"",SUM(E$31:E294))</f>
        <v>170057.22690825863</v>
      </c>
      <c r="G294" s="4">
        <f t="shared" si="47"/>
        <v>40942.773091741445</v>
      </c>
      <c r="H294" s="4">
        <f t="shared" si="48"/>
        <v>160.41608485569893</v>
      </c>
      <c r="I294" s="4"/>
      <c r="J294" s="4">
        <f t="shared" si="49"/>
        <v>100</v>
      </c>
      <c r="K294" s="4">
        <f t="shared" si="50"/>
        <v>306.86022463065171</v>
      </c>
      <c r="L294" s="4">
        <f t="shared" si="51"/>
        <v>57763.911557462758</v>
      </c>
      <c r="M294" s="4">
        <f t="shared" si="52"/>
        <v>0</v>
      </c>
      <c r="N294" s="4">
        <f t="shared" si="53"/>
        <v>0</v>
      </c>
      <c r="O294" s="4">
        <f t="shared" si="54"/>
        <v>0</v>
      </c>
    </row>
    <row r="295" spans="1:15" x14ac:dyDescent="0.2">
      <c r="A295" s="2">
        <v>265</v>
      </c>
      <c r="B295" s="4">
        <f t="shared" si="44"/>
        <v>1153.4918938212334</v>
      </c>
      <c r="C295" s="4">
        <f t="shared" si="45"/>
        <v>149.27052689697399</v>
      </c>
      <c r="D295" s="4">
        <f>IF($A295&gt;$D$21,"",SUM(C$31:C295))</f>
        <v>134613.90358744407</v>
      </c>
      <c r="E295" s="4">
        <f t="shared" si="46"/>
        <v>1004.2213669242594</v>
      </c>
      <c r="F295" s="4">
        <f>IF($A295&gt;$D$21,"",SUM(E$31:E295))</f>
        <v>171061.44827518289</v>
      </c>
      <c r="G295" s="4">
        <f t="shared" si="47"/>
        <v>39938.551724817182</v>
      </c>
      <c r="H295" s="4">
        <f t="shared" si="48"/>
        <v>161.36551849840203</v>
      </c>
      <c r="I295" s="4"/>
      <c r="J295" s="4">
        <f t="shared" si="49"/>
        <v>100</v>
      </c>
      <c r="K295" s="4">
        <f t="shared" si="50"/>
        <v>309.03692683242576</v>
      </c>
      <c r="L295" s="4">
        <f t="shared" si="51"/>
        <v>58172.948484295186</v>
      </c>
      <c r="M295" s="4">
        <f t="shared" si="52"/>
        <v>0</v>
      </c>
      <c r="N295" s="4">
        <f t="shared" si="53"/>
        <v>0</v>
      </c>
      <c r="O295" s="4">
        <f t="shared" si="54"/>
        <v>0</v>
      </c>
    </row>
    <row r="296" spans="1:15" x14ac:dyDescent="0.2">
      <c r="A296" s="2">
        <v>266</v>
      </c>
      <c r="B296" s="4">
        <f t="shared" si="44"/>
        <v>1153.4918938212334</v>
      </c>
      <c r="C296" s="4">
        <f t="shared" si="45"/>
        <v>145.60930316339596</v>
      </c>
      <c r="D296" s="4">
        <f>IF($A296&gt;$D$21,"",SUM(C$31:C296))</f>
        <v>134759.51289060747</v>
      </c>
      <c r="E296" s="4">
        <f t="shared" si="46"/>
        <v>1007.8825906578375</v>
      </c>
      <c r="F296" s="4">
        <f>IF($A296&gt;$D$21,"",SUM(E$31:E296))</f>
        <v>172069.33086584072</v>
      </c>
      <c r="G296" s="4">
        <f t="shared" si="47"/>
        <v>38930.669134159347</v>
      </c>
      <c r="H296" s="4">
        <f t="shared" si="48"/>
        <v>162.31841361792738</v>
      </c>
      <c r="I296" s="4"/>
      <c r="J296" s="4">
        <f t="shared" si="49"/>
        <v>100</v>
      </c>
      <c r="K296" s="4">
        <f t="shared" si="50"/>
        <v>311.22527439097922</v>
      </c>
      <c r="L296" s="4">
        <f t="shared" si="51"/>
        <v>58584.173758686164</v>
      </c>
      <c r="M296" s="4">
        <f t="shared" si="52"/>
        <v>0</v>
      </c>
      <c r="N296" s="4">
        <f t="shared" si="53"/>
        <v>0</v>
      </c>
      <c r="O296" s="4">
        <f t="shared" si="54"/>
        <v>0</v>
      </c>
    </row>
    <row r="297" spans="1:15" x14ac:dyDescent="0.2">
      <c r="A297" s="2">
        <v>267</v>
      </c>
      <c r="B297" s="4">
        <f t="shared" si="44"/>
        <v>1153.4918938212334</v>
      </c>
      <c r="C297" s="4">
        <f t="shared" si="45"/>
        <v>141.93473121828927</v>
      </c>
      <c r="D297" s="4">
        <f>IF($A297&gt;$D$21,"",SUM(C$31:C297))</f>
        <v>134901.44762182576</v>
      </c>
      <c r="E297" s="4">
        <f t="shared" si="46"/>
        <v>1011.5571626029441</v>
      </c>
      <c r="F297" s="4">
        <f>IF($A297&gt;$D$21,"",SUM(E$31:E297))</f>
        <v>173080.88802844367</v>
      </c>
      <c r="G297" s="4">
        <f t="shared" si="47"/>
        <v>37919.111971556405</v>
      </c>
      <c r="H297" s="4">
        <f t="shared" si="48"/>
        <v>163.27478283424281</v>
      </c>
      <c r="I297" s="4"/>
      <c r="J297" s="4">
        <f t="shared" si="49"/>
        <v>100</v>
      </c>
      <c r="K297" s="4">
        <f t="shared" si="50"/>
        <v>313.42532960897097</v>
      </c>
      <c r="L297" s="4">
        <f t="shared" si="51"/>
        <v>58997.599088295137</v>
      </c>
      <c r="M297" s="4">
        <f t="shared" si="52"/>
        <v>0</v>
      </c>
      <c r="N297" s="4">
        <f t="shared" si="53"/>
        <v>0</v>
      </c>
      <c r="O297" s="4">
        <f t="shared" si="54"/>
        <v>0</v>
      </c>
    </row>
    <row r="298" spans="1:15" x14ac:dyDescent="0.2">
      <c r="A298" s="2">
        <v>268</v>
      </c>
      <c r="B298" s="4">
        <f t="shared" si="44"/>
        <v>1153.4918938212334</v>
      </c>
      <c r="C298" s="4">
        <f t="shared" si="45"/>
        <v>138.24676239629937</v>
      </c>
      <c r="D298" s="4">
        <f>IF($A298&gt;$D$21,"",SUM(C$31:C298))</f>
        <v>135039.69438422206</v>
      </c>
      <c r="E298" s="4">
        <f t="shared" si="46"/>
        <v>1015.245131424934</v>
      </c>
      <c r="F298" s="4">
        <f>IF($A298&gt;$D$21,"",SUM(E$31:E298))</f>
        <v>174096.13315986862</v>
      </c>
      <c r="G298" s="4">
        <f t="shared" si="47"/>
        <v>36903.866840131472</v>
      </c>
      <c r="H298" s="4">
        <f t="shared" si="48"/>
        <v>164.23463881332597</v>
      </c>
      <c r="I298" s="4"/>
      <c r="J298" s="4">
        <f t="shared" si="49"/>
        <v>100</v>
      </c>
      <c r="K298" s="4">
        <f t="shared" si="50"/>
        <v>315.63715512237894</v>
      </c>
      <c r="L298" s="4">
        <f t="shared" si="51"/>
        <v>59413.236243417516</v>
      </c>
      <c r="M298" s="4">
        <f t="shared" si="52"/>
        <v>0</v>
      </c>
      <c r="N298" s="4">
        <f t="shared" si="53"/>
        <v>0</v>
      </c>
      <c r="O298" s="4">
        <f t="shared" si="54"/>
        <v>0</v>
      </c>
    </row>
    <row r="299" spans="1:15" x14ac:dyDescent="0.2">
      <c r="A299" s="2">
        <v>269</v>
      </c>
      <c r="B299" s="4">
        <f t="shared" si="44"/>
        <v>1153.4918938212334</v>
      </c>
      <c r="C299" s="4">
        <f t="shared" si="45"/>
        <v>134.54534785464597</v>
      </c>
      <c r="D299" s="4">
        <f>IF($A299&gt;$D$21,"",SUM(C$31:C299))</f>
        <v>135174.2397320767</v>
      </c>
      <c r="E299" s="4">
        <f t="shared" si="46"/>
        <v>1018.9465459665873</v>
      </c>
      <c r="F299" s="4">
        <f>IF($A299&gt;$D$21,"",SUM(E$31:E299))</f>
        <v>175115.0797058352</v>
      </c>
      <c r="G299" s="4">
        <f t="shared" si="47"/>
        <v>35884.920294164884</v>
      </c>
      <c r="H299" s="4">
        <f t="shared" si="48"/>
        <v>165.19799426733289</v>
      </c>
      <c r="I299" s="4"/>
      <c r="J299" s="4">
        <f t="shared" si="49"/>
        <v>100</v>
      </c>
      <c r="K299" s="4">
        <f t="shared" si="50"/>
        <v>317.86081390228367</v>
      </c>
      <c r="L299" s="4">
        <f t="shared" si="51"/>
        <v>59831.097057319799</v>
      </c>
      <c r="M299" s="4">
        <f t="shared" si="52"/>
        <v>0</v>
      </c>
      <c r="N299" s="4">
        <f t="shared" si="53"/>
        <v>0</v>
      </c>
      <c r="O299" s="4">
        <f t="shared" si="54"/>
        <v>0</v>
      </c>
    </row>
    <row r="300" spans="1:15" x14ac:dyDescent="0.2">
      <c r="A300" s="2">
        <v>270</v>
      </c>
      <c r="B300" s="4">
        <f t="shared" si="44"/>
        <v>1153.4918938212334</v>
      </c>
      <c r="C300" s="4">
        <f t="shared" si="45"/>
        <v>130.83043857247611</v>
      </c>
      <c r="D300" s="4">
        <f>IF($A300&gt;$D$21,"",SUM(C$31:C300))</f>
        <v>135305.07017064918</v>
      </c>
      <c r="E300" s="4">
        <f t="shared" si="46"/>
        <v>1022.6614552487572</v>
      </c>
      <c r="F300" s="4">
        <f>IF($A300&gt;$D$21,"",SUM(E$31:E300))</f>
        <v>176137.74116108395</v>
      </c>
      <c r="G300" s="4">
        <f t="shared" si="47"/>
        <v>34862.258838916125</v>
      </c>
      <c r="H300" s="4">
        <f t="shared" si="48"/>
        <v>166.16486195476585</v>
      </c>
      <c r="I300" s="4"/>
      <c r="J300" s="4">
        <f t="shared" si="49"/>
        <v>100</v>
      </c>
      <c r="K300" s="4">
        <f t="shared" si="50"/>
        <v>320.09636925666092</v>
      </c>
      <c r="L300" s="4">
        <f t="shared" si="51"/>
        <v>60251.193426576458</v>
      </c>
      <c r="M300" s="4">
        <f t="shared" si="52"/>
        <v>0</v>
      </c>
      <c r="N300" s="4">
        <f t="shared" si="53"/>
        <v>0</v>
      </c>
      <c r="O300" s="4">
        <f t="shared" si="54"/>
        <v>0</v>
      </c>
    </row>
    <row r="301" spans="1:15" x14ac:dyDescent="0.2">
      <c r="A301" s="2">
        <v>271</v>
      </c>
      <c r="B301" s="4">
        <f t="shared" si="44"/>
        <v>1153.4918938212334</v>
      </c>
      <c r="C301" s="4">
        <f t="shared" si="45"/>
        <v>127.10198535021503</v>
      </c>
      <c r="D301" s="4">
        <f>IF($A301&gt;$D$21,"",SUM(C$31:C301))</f>
        <v>135432.1721559994</v>
      </c>
      <c r="E301" s="4">
        <f t="shared" si="46"/>
        <v>1026.3899084710183</v>
      </c>
      <c r="F301" s="4">
        <f>IF($A301&gt;$D$21,"",SUM(E$31:E301))</f>
        <v>177164.13106955498</v>
      </c>
      <c r="G301" s="4">
        <f t="shared" si="47"/>
        <v>33835.868930445104</v>
      </c>
      <c r="H301" s="4">
        <f t="shared" si="48"/>
        <v>167.13525468064256</v>
      </c>
      <c r="I301" s="4"/>
      <c r="J301" s="4">
        <f t="shared" si="49"/>
        <v>100</v>
      </c>
      <c r="K301" s="4">
        <f t="shared" si="50"/>
        <v>322.34388483218402</v>
      </c>
      <c r="L301" s="4">
        <f t="shared" si="51"/>
        <v>60673.53731140864</v>
      </c>
      <c r="M301" s="4">
        <f t="shared" si="52"/>
        <v>0</v>
      </c>
      <c r="N301" s="4">
        <f t="shared" si="53"/>
        <v>0</v>
      </c>
      <c r="O301" s="4">
        <f t="shared" si="54"/>
        <v>0</v>
      </c>
    </row>
    <row r="302" spans="1:15" x14ac:dyDescent="0.2">
      <c r="A302" s="2">
        <v>272</v>
      </c>
      <c r="B302" s="4">
        <f t="shared" si="44"/>
        <v>1153.4918938212334</v>
      </c>
      <c r="C302" s="4">
        <f t="shared" si="45"/>
        <v>123.35993880891442</v>
      </c>
      <c r="D302" s="4">
        <f>IF($A302&gt;$D$21,"",SUM(C$31:C302))</f>
        <v>135555.53209480832</v>
      </c>
      <c r="E302" s="4">
        <f t="shared" si="46"/>
        <v>1030.1319550123189</v>
      </c>
      <c r="F302" s="4">
        <f>IF($A302&gt;$D$21,"",SUM(E$31:E302))</f>
        <v>178194.26302456731</v>
      </c>
      <c r="G302" s="4">
        <f t="shared" si="47"/>
        <v>32805.736975432781</v>
      </c>
      <c r="H302" s="4">
        <f t="shared" si="48"/>
        <v>168.10918529666583</v>
      </c>
      <c r="I302" s="4"/>
      <c r="J302" s="4">
        <f t="shared" si="49"/>
        <v>100</v>
      </c>
      <c r="K302" s="4">
        <f t="shared" si="50"/>
        <v>324.60342461603619</v>
      </c>
      <c r="L302" s="4">
        <f t="shared" si="51"/>
        <v>61098.140736024674</v>
      </c>
      <c r="M302" s="4">
        <f t="shared" si="52"/>
        <v>0</v>
      </c>
      <c r="N302" s="4">
        <f t="shared" si="53"/>
        <v>0</v>
      </c>
      <c r="O302" s="4">
        <f t="shared" si="54"/>
        <v>0</v>
      </c>
    </row>
    <row r="303" spans="1:15" x14ac:dyDescent="0.2">
      <c r="A303" s="2">
        <v>273</v>
      </c>
      <c r="B303" s="4">
        <f t="shared" si="44"/>
        <v>1153.4918938212334</v>
      </c>
      <c r="C303" s="4">
        <f t="shared" si="45"/>
        <v>119.60424938959866</v>
      </c>
      <c r="D303" s="4">
        <f>IF($A303&gt;$D$21,"",SUM(C$31:C303))</f>
        <v>135675.13634419793</v>
      </c>
      <c r="E303" s="4">
        <f t="shared" si="46"/>
        <v>1033.8876444316347</v>
      </c>
      <c r="F303" s="4">
        <f>IF($A303&gt;$D$21,"",SUM(E$31:E303))</f>
        <v>179228.15066899895</v>
      </c>
      <c r="G303" s="4">
        <f t="shared" si="47"/>
        <v>31771.849331001147</v>
      </c>
      <c r="H303" s="4">
        <f t="shared" si="48"/>
        <v>169.08666670139328</v>
      </c>
      <c r="I303" s="4"/>
      <c r="J303" s="4">
        <f t="shared" si="49"/>
        <v>100</v>
      </c>
      <c r="K303" s="4">
        <f t="shared" si="50"/>
        <v>326.87505293773199</v>
      </c>
      <c r="L303" s="4">
        <f t="shared" si="51"/>
        <v>61525.015788962402</v>
      </c>
      <c r="M303" s="4">
        <f t="shared" si="52"/>
        <v>0</v>
      </c>
      <c r="N303" s="4">
        <f t="shared" si="53"/>
        <v>0</v>
      </c>
      <c r="O303" s="4">
        <f t="shared" si="54"/>
        <v>0</v>
      </c>
    </row>
    <row r="304" spans="1:15" x14ac:dyDescent="0.2">
      <c r="A304" s="2">
        <v>274</v>
      </c>
      <c r="B304" s="4">
        <f t="shared" si="44"/>
        <v>1153.4918938212334</v>
      </c>
      <c r="C304" s="4">
        <f t="shared" si="45"/>
        <v>115.83486735260834</v>
      </c>
      <c r="D304" s="4">
        <f>IF($A304&gt;$D$21,"",SUM(C$31:C304))</f>
        <v>135790.97121155055</v>
      </c>
      <c r="E304" s="4">
        <f t="shared" si="46"/>
        <v>1037.657026468625</v>
      </c>
      <c r="F304" s="4">
        <f>IF($A304&gt;$D$21,"",SUM(E$31:E304))</f>
        <v>180265.80769546758</v>
      </c>
      <c r="G304" s="4">
        <f t="shared" si="47"/>
        <v>30734.192304532524</v>
      </c>
      <c r="H304" s="4">
        <f t="shared" si="48"/>
        <v>170.06771184040878</v>
      </c>
      <c r="I304" s="4"/>
      <c r="J304" s="4">
        <f t="shared" si="49"/>
        <v>100</v>
      </c>
      <c r="K304" s="4">
        <f t="shared" si="50"/>
        <v>329.15883447094882</v>
      </c>
      <c r="L304" s="4">
        <f t="shared" si="51"/>
        <v>61954.174623433348</v>
      </c>
      <c r="M304" s="4">
        <f t="shared" si="52"/>
        <v>0</v>
      </c>
      <c r="N304" s="4">
        <f t="shared" si="53"/>
        <v>0</v>
      </c>
      <c r="O304" s="4">
        <f t="shared" si="54"/>
        <v>0</v>
      </c>
    </row>
    <row r="305" spans="1:15" x14ac:dyDescent="0.2">
      <c r="A305" s="2">
        <v>275</v>
      </c>
      <c r="B305" s="4">
        <f t="shared" si="44"/>
        <v>1153.4918938212334</v>
      </c>
      <c r="C305" s="4">
        <f t="shared" si="45"/>
        <v>112.05174277694148</v>
      </c>
      <c r="D305" s="4">
        <f>IF($A305&gt;$D$21,"",SUM(C$31:C305))</f>
        <v>135903.02295432749</v>
      </c>
      <c r="E305" s="4">
        <f t="shared" si="46"/>
        <v>1041.440151044292</v>
      </c>
      <c r="F305" s="4">
        <f>IF($A305&gt;$D$21,"",SUM(E$31:E305))</f>
        <v>181307.24784651186</v>
      </c>
      <c r="G305" s="4">
        <f t="shared" si="47"/>
        <v>29692.752153488233</v>
      </c>
      <c r="H305" s="4">
        <f t="shared" si="48"/>
        <v>171.05233370649353</v>
      </c>
      <c r="I305" s="4"/>
      <c r="J305" s="4">
        <f t="shared" si="49"/>
        <v>100</v>
      </c>
      <c r="K305" s="4">
        <f t="shared" si="50"/>
        <v>331.45483423536837</v>
      </c>
      <c r="L305" s="4">
        <f t="shared" si="51"/>
        <v>62385.629457668714</v>
      </c>
      <c r="M305" s="4">
        <f t="shared" si="52"/>
        <v>0</v>
      </c>
      <c r="N305" s="4">
        <f t="shared" si="53"/>
        <v>0</v>
      </c>
      <c r="O305" s="4">
        <f t="shared" si="54"/>
        <v>0</v>
      </c>
    </row>
    <row r="306" spans="1:15" x14ac:dyDescent="0.2">
      <c r="A306" s="2">
        <v>276</v>
      </c>
      <c r="B306" s="4">
        <f t="shared" si="44"/>
        <v>1153.4918938212334</v>
      </c>
      <c r="C306" s="4">
        <f t="shared" si="45"/>
        <v>108.2548255595925</v>
      </c>
      <c r="D306" s="4">
        <f>IF($A306&gt;$D$21,"",SUM(C$31:C306))</f>
        <v>136011.27777988708</v>
      </c>
      <c r="E306" s="4">
        <f t="shared" si="46"/>
        <v>1045.2370682616408</v>
      </c>
      <c r="F306" s="4">
        <f>IF($A306&gt;$D$21,"",SUM(E$31:E306))</f>
        <v>182352.48491477349</v>
      </c>
      <c r="G306" s="4">
        <f t="shared" si="47"/>
        <v>28647.515085226591</v>
      </c>
      <c r="H306" s="4">
        <f t="shared" si="48"/>
        <v>172.04054533979848</v>
      </c>
      <c r="I306" s="4"/>
      <c r="J306" s="4">
        <f t="shared" si="49"/>
        <v>100</v>
      </c>
      <c r="K306" s="4">
        <f t="shared" si="50"/>
        <v>333.76311759852763</v>
      </c>
      <c r="L306" s="4">
        <f t="shared" si="51"/>
        <v>62819.392575267244</v>
      </c>
      <c r="M306" s="4">
        <f t="shared" si="52"/>
        <v>0</v>
      </c>
      <c r="N306" s="4">
        <f t="shared" si="53"/>
        <v>0</v>
      </c>
      <c r="O306" s="4">
        <f t="shared" si="54"/>
        <v>0</v>
      </c>
    </row>
    <row r="307" spans="1:15" x14ac:dyDescent="0.2">
      <c r="A307" s="2">
        <v>277</v>
      </c>
      <c r="B307" s="4">
        <f t="shared" si="44"/>
        <v>1153.4918938212334</v>
      </c>
      <c r="C307" s="4">
        <f t="shared" si="45"/>
        <v>104.4440654148886</v>
      </c>
      <c r="D307" s="4">
        <f>IF($A307&gt;$D$21,"",SUM(C$31:C307))</f>
        <v>136115.72184530197</v>
      </c>
      <c r="E307" s="4">
        <f t="shared" si="46"/>
        <v>1049.0478284063447</v>
      </c>
      <c r="F307" s="4">
        <f>IF($A307&gt;$D$21,"",SUM(E$31:E307))</f>
        <v>183401.53274317985</v>
      </c>
      <c r="G307" s="4">
        <f t="shared" si="47"/>
        <v>27598.467256820244</v>
      </c>
      <c r="H307" s="4">
        <f t="shared" si="48"/>
        <v>173.03235982801647</v>
      </c>
      <c r="I307" s="4"/>
      <c r="J307" s="4">
        <f t="shared" si="49"/>
        <v>100</v>
      </c>
      <c r="K307" s="4">
        <f t="shared" si="50"/>
        <v>336.08375027767971</v>
      </c>
      <c r="L307" s="4">
        <f t="shared" si="51"/>
        <v>63255.476325544922</v>
      </c>
      <c r="M307" s="4">
        <f t="shared" si="52"/>
        <v>0</v>
      </c>
      <c r="N307" s="4">
        <f t="shared" si="53"/>
        <v>0</v>
      </c>
      <c r="O307" s="4">
        <f t="shared" si="54"/>
        <v>0</v>
      </c>
    </row>
    <row r="308" spans="1:15" x14ac:dyDescent="0.2">
      <c r="A308" s="2">
        <v>278</v>
      </c>
      <c r="B308" s="4">
        <f t="shared" si="44"/>
        <v>1153.4918938212334</v>
      </c>
      <c r="C308" s="4">
        <f t="shared" si="45"/>
        <v>100.61941187382379</v>
      </c>
      <c r="D308" s="4">
        <f>IF($A308&gt;$D$21,"",SUM(C$31:C308))</f>
        <v>136216.34125717581</v>
      </c>
      <c r="E308" s="4">
        <f t="shared" si="46"/>
        <v>1052.8724819474096</v>
      </c>
      <c r="F308" s="4">
        <f>IF($A308&gt;$D$21,"",SUM(E$31:E308))</f>
        <v>184454.40522512727</v>
      </c>
      <c r="G308" s="4">
        <f t="shared" si="47"/>
        <v>26545.594774872836</v>
      </c>
      <c r="H308" s="4">
        <f t="shared" si="48"/>
        <v>174.02779030655617</v>
      </c>
      <c r="I308" s="4"/>
      <c r="J308" s="4">
        <f t="shared" si="49"/>
        <v>100</v>
      </c>
      <c r="K308" s="4">
        <f t="shared" si="50"/>
        <v>338.4167983416653</v>
      </c>
      <c r="L308" s="4">
        <f t="shared" si="51"/>
        <v>63693.893123886584</v>
      </c>
      <c r="M308" s="4">
        <f t="shared" si="52"/>
        <v>0</v>
      </c>
      <c r="N308" s="4">
        <f t="shared" si="53"/>
        <v>0</v>
      </c>
      <c r="O308" s="4">
        <f t="shared" si="54"/>
        <v>0</v>
      </c>
    </row>
    <row r="309" spans="1:15" x14ac:dyDescent="0.2">
      <c r="A309" s="2">
        <v>279</v>
      </c>
      <c r="B309" s="4">
        <f t="shared" si="44"/>
        <v>1153.4918938212334</v>
      </c>
      <c r="C309" s="4">
        <f t="shared" si="45"/>
        <v>96.780814283390541</v>
      </c>
      <c r="D309" s="4">
        <f>IF($A309&gt;$D$21,"",SUM(C$31:C309))</f>
        <v>136313.12207145919</v>
      </c>
      <c r="E309" s="4">
        <f t="shared" si="46"/>
        <v>1056.7110795378428</v>
      </c>
      <c r="F309" s="4">
        <f>IF($A309&gt;$D$21,"",SUM(E$31:E309))</f>
        <v>185511.11630466511</v>
      </c>
      <c r="G309" s="4">
        <f t="shared" si="47"/>
        <v>25488.883695334993</v>
      </c>
      <c r="H309" s="4">
        <f t="shared" si="48"/>
        <v>175.0268499587155</v>
      </c>
      <c r="I309" s="4"/>
      <c r="J309" s="4">
        <f t="shared" si="49"/>
        <v>100</v>
      </c>
      <c r="K309" s="4">
        <f t="shared" si="50"/>
        <v>340.76232821279319</v>
      </c>
      <c r="L309" s="4">
        <f t="shared" si="51"/>
        <v>64134.655452099374</v>
      </c>
      <c r="M309" s="4">
        <f t="shared" si="52"/>
        <v>0</v>
      </c>
      <c r="N309" s="4">
        <f t="shared" si="53"/>
        <v>0</v>
      </c>
      <c r="O309" s="4">
        <f t="shared" si="54"/>
        <v>0</v>
      </c>
    </row>
    <row r="310" spans="1:15" x14ac:dyDescent="0.2">
      <c r="A310" s="2">
        <v>280</v>
      </c>
      <c r="B310" s="4">
        <f t="shared" si="44"/>
        <v>1153.4918938212334</v>
      </c>
      <c r="C310" s="4">
        <f t="shared" si="45"/>
        <v>92.928221805908819</v>
      </c>
      <c r="D310" s="4">
        <f>IF($A310&gt;$D$21,"",SUM(C$31:C310))</f>
        <v>136406.05029326509</v>
      </c>
      <c r="E310" s="4">
        <f t="shared" si="46"/>
        <v>1060.5636720153245</v>
      </c>
      <c r="F310" s="4">
        <f>IF($A310&gt;$D$21,"",SUM(E$31:E310))</f>
        <v>186571.67997668043</v>
      </c>
      <c r="G310" s="4">
        <f t="shared" si="47"/>
        <v>24428.320023319669</v>
      </c>
      <c r="H310" s="4">
        <f t="shared" si="48"/>
        <v>176.02955201585661</v>
      </c>
      <c r="I310" s="4"/>
      <c r="J310" s="4">
        <f t="shared" si="49"/>
        <v>100</v>
      </c>
      <c r="K310" s="4">
        <f t="shared" si="50"/>
        <v>343.12040666873162</v>
      </c>
      <c r="L310" s="4">
        <f t="shared" si="51"/>
        <v>64577.775858768109</v>
      </c>
      <c r="M310" s="4">
        <f t="shared" si="52"/>
        <v>0</v>
      </c>
      <c r="N310" s="4">
        <f t="shared" si="53"/>
        <v>0</v>
      </c>
      <c r="O310" s="4">
        <f t="shared" si="54"/>
        <v>0</v>
      </c>
    </row>
    <row r="311" spans="1:15" x14ac:dyDescent="0.2">
      <c r="A311" s="2">
        <v>281</v>
      </c>
      <c r="B311" s="4">
        <f t="shared" si="44"/>
        <v>1153.4918938212334</v>
      </c>
      <c r="C311" s="4">
        <f t="shared" si="45"/>
        <v>89.061583418352953</v>
      </c>
      <c r="D311" s="4">
        <f>IF($A311&gt;$D$21,"",SUM(C$31:C311))</f>
        <v>136495.11187668343</v>
      </c>
      <c r="E311" s="4">
        <f t="shared" si="46"/>
        <v>1064.4303104028804</v>
      </c>
      <c r="F311" s="4">
        <f>IF($A311&gt;$D$21,"",SUM(E$31:E311))</f>
        <v>187636.11028708331</v>
      </c>
      <c r="G311" s="4">
        <f t="shared" si="47"/>
        <v>23363.889712916789</v>
      </c>
      <c r="H311" s="4">
        <f t="shared" si="48"/>
        <v>177.03590975758107</v>
      </c>
      <c r="I311" s="4"/>
      <c r="J311" s="4">
        <f t="shared" si="49"/>
        <v>100</v>
      </c>
      <c r="K311" s="4">
        <f t="shared" si="50"/>
        <v>345.49110084440935</v>
      </c>
      <c r="L311" s="4">
        <f t="shared" si="51"/>
        <v>65023.26695961252</v>
      </c>
      <c r="M311" s="4">
        <f t="shared" si="52"/>
        <v>0</v>
      </c>
      <c r="N311" s="4">
        <f t="shared" si="53"/>
        <v>0</v>
      </c>
      <c r="O311" s="4">
        <f t="shared" si="54"/>
        <v>0</v>
      </c>
    </row>
    <row r="312" spans="1:15" x14ac:dyDescent="0.2">
      <c r="A312" s="2">
        <v>282</v>
      </c>
      <c r="B312" s="4">
        <f t="shared" si="44"/>
        <v>1153.4918938212334</v>
      </c>
      <c r="C312" s="4">
        <f t="shared" si="45"/>
        <v>85.180847911675784</v>
      </c>
      <c r="D312" s="4">
        <f>IF($A312&gt;$D$21,"",SUM(C$31:C312))</f>
        <v>136580.29272459511</v>
      </c>
      <c r="E312" s="4">
        <f t="shared" si="46"/>
        <v>1068.3110459095576</v>
      </c>
      <c r="F312" s="4">
        <f>IF($A312&gt;$D$21,"",SUM(E$31:E312))</f>
        <v>188704.42133299288</v>
      </c>
      <c r="G312" s="4">
        <f t="shared" si="47"/>
        <v>22295.57866700723</v>
      </c>
      <c r="H312" s="4">
        <f t="shared" si="48"/>
        <v>178.04593651190558</v>
      </c>
      <c r="I312" s="4"/>
      <c r="J312" s="4">
        <f t="shared" si="49"/>
        <v>100</v>
      </c>
      <c r="K312" s="4">
        <f t="shared" si="50"/>
        <v>347.87447823392694</v>
      </c>
      <c r="L312" s="4">
        <f t="shared" si="51"/>
        <v>65471.141437846447</v>
      </c>
      <c r="M312" s="4">
        <f t="shared" si="52"/>
        <v>0</v>
      </c>
      <c r="N312" s="4">
        <f t="shared" si="53"/>
        <v>0</v>
      </c>
      <c r="O312" s="4">
        <f t="shared" si="54"/>
        <v>0</v>
      </c>
    </row>
    <row r="313" spans="1:15" x14ac:dyDescent="0.2">
      <c r="A313" s="2">
        <v>283</v>
      </c>
      <c r="B313" s="4">
        <f t="shared" si="44"/>
        <v>1153.4918938212334</v>
      </c>
      <c r="C313" s="4">
        <f t="shared" si="45"/>
        <v>81.285963890130517</v>
      </c>
      <c r="D313" s="4">
        <f>IF($A313&gt;$D$21,"",SUM(C$31:C313))</f>
        <v>136661.57868848526</v>
      </c>
      <c r="E313" s="4">
        <f t="shared" si="46"/>
        <v>1072.2059299311029</v>
      </c>
      <c r="F313" s="4">
        <f>IF($A313&gt;$D$21,"",SUM(E$31:E313))</f>
        <v>189776.62726292398</v>
      </c>
      <c r="G313" s="4">
        <f t="shared" si="47"/>
        <v>21223.372737076126</v>
      </c>
      <c r="H313" s="4">
        <f t="shared" si="48"/>
        <v>179.0596456554386</v>
      </c>
      <c r="I313" s="4"/>
      <c r="J313" s="4">
        <f t="shared" si="49"/>
        <v>100</v>
      </c>
      <c r="K313" s="4">
        <f t="shared" si="50"/>
        <v>350.27060669247845</v>
      </c>
      <c r="L313" s="4">
        <f t="shared" si="51"/>
        <v>65921.412044538927</v>
      </c>
      <c r="M313" s="4">
        <f t="shared" si="52"/>
        <v>0</v>
      </c>
      <c r="N313" s="4">
        <f t="shared" si="53"/>
        <v>0</v>
      </c>
      <c r="O313" s="4">
        <f t="shared" si="54"/>
        <v>0</v>
      </c>
    </row>
    <row r="314" spans="1:15" x14ac:dyDescent="0.2">
      <c r="A314" s="2">
        <v>284</v>
      </c>
      <c r="B314" s="4">
        <f t="shared" si="44"/>
        <v>1153.4918938212334</v>
      </c>
      <c r="C314" s="4">
        <f t="shared" si="45"/>
        <v>77.376879770590037</v>
      </c>
      <c r="D314" s="4">
        <f>IF($A314&gt;$D$21,"",SUM(C$31:C314))</f>
        <v>136738.95556825586</v>
      </c>
      <c r="E314" s="4">
        <f t="shared" si="46"/>
        <v>1076.1150140506434</v>
      </c>
      <c r="F314" s="4">
        <f>IF($A314&gt;$D$21,"",SUM(E$31:E314))</f>
        <v>190852.74227697463</v>
      </c>
      <c r="G314" s="4">
        <f t="shared" si="47"/>
        <v>20147.257723025483</v>
      </c>
      <c r="H314" s="4">
        <f t="shared" si="48"/>
        <v>180.07705061355739</v>
      </c>
      <c r="I314" s="4"/>
      <c r="J314" s="4">
        <f t="shared" si="49"/>
        <v>100</v>
      </c>
      <c r="K314" s="4">
        <f t="shared" si="50"/>
        <v>352.67955443828322</v>
      </c>
      <c r="L314" s="4">
        <f t="shared" si="51"/>
        <v>66374.091598977204</v>
      </c>
      <c r="M314" s="4">
        <f t="shared" si="52"/>
        <v>0</v>
      </c>
      <c r="N314" s="4">
        <f t="shared" si="53"/>
        <v>0</v>
      </c>
      <c r="O314" s="4">
        <f t="shared" si="54"/>
        <v>0</v>
      </c>
    </row>
    <row r="315" spans="1:15" x14ac:dyDescent="0.2">
      <c r="A315" s="2">
        <v>285</v>
      </c>
      <c r="B315" s="4">
        <f t="shared" si="44"/>
        <v>1153.4918938212334</v>
      </c>
      <c r="C315" s="4">
        <f t="shared" si="45"/>
        <v>73.453543781863729</v>
      </c>
      <c r="D315" s="4">
        <f>IF($A315&gt;$D$21,"",SUM(C$31:C315))</f>
        <v>136812.40911203771</v>
      </c>
      <c r="E315" s="4">
        <f t="shared" si="46"/>
        <v>1080.0383500393696</v>
      </c>
      <c r="F315" s="4">
        <f>IF($A315&gt;$D$21,"",SUM(E$31:E315))</f>
        <v>191932.780627014</v>
      </c>
      <c r="G315" s="4">
        <f t="shared" si="47"/>
        <v>19067.219372986114</v>
      </c>
      <c r="H315" s="4">
        <f t="shared" si="48"/>
        <v>181.09816486058594</v>
      </c>
      <c r="I315" s="4"/>
      <c r="J315" s="4">
        <f t="shared" si="49"/>
        <v>100</v>
      </c>
      <c r="K315" s="4">
        <f t="shared" si="50"/>
        <v>355.101390054528</v>
      </c>
      <c r="L315" s="4">
        <f t="shared" si="51"/>
        <v>66829.192989031726</v>
      </c>
      <c r="M315" s="4">
        <f t="shared" si="52"/>
        <v>0</v>
      </c>
      <c r="N315" s="4">
        <f t="shared" si="53"/>
        <v>0</v>
      </c>
      <c r="O315" s="4">
        <f t="shared" si="54"/>
        <v>0</v>
      </c>
    </row>
    <row r="316" spans="1:15" x14ac:dyDescent="0.2">
      <c r="A316" s="2">
        <v>286</v>
      </c>
      <c r="B316" s="4">
        <f t="shared" si="44"/>
        <v>1153.4918938212334</v>
      </c>
      <c r="C316" s="4">
        <f t="shared" si="45"/>
        <v>69.515903964011869</v>
      </c>
      <c r="D316" s="4">
        <f>IF($A316&gt;$D$21,"",SUM(C$31:C316))</f>
        <v>136881.92501600171</v>
      </c>
      <c r="E316" s="4">
        <f t="shared" si="46"/>
        <v>1083.9759898572215</v>
      </c>
      <c r="F316" s="4">
        <f>IF($A316&gt;$D$21,"",SUM(E$31:E316))</f>
        <v>193016.75661687122</v>
      </c>
      <c r="G316" s="4">
        <f t="shared" si="47"/>
        <v>17983.243383128891</v>
      </c>
      <c r="H316" s="4">
        <f t="shared" si="48"/>
        <v>182.12300191997355</v>
      </c>
      <c r="I316" s="4"/>
      <c r="J316" s="4">
        <f t="shared" si="49"/>
        <v>100</v>
      </c>
      <c r="K316" s="4">
        <f t="shared" si="50"/>
        <v>357.53618249131972</v>
      </c>
      <c r="L316" s="4">
        <f t="shared" si="51"/>
        <v>67286.729171523039</v>
      </c>
      <c r="M316" s="4">
        <f t="shared" si="52"/>
        <v>0</v>
      </c>
      <c r="N316" s="4">
        <f t="shared" si="53"/>
        <v>0</v>
      </c>
      <c r="O316" s="4">
        <f t="shared" si="54"/>
        <v>0</v>
      </c>
    </row>
    <row r="317" spans="1:15" x14ac:dyDescent="0.2">
      <c r="A317" s="2">
        <v>287</v>
      </c>
      <c r="B317" s="4">
        <f t="shared" si="44"/>
        <v>1153.4918938212334</v>
      </c>
      <c r="C317" s="4">
        <f t="shared" si="45"/>
        <v>65.563908167657402</v>
      </c>
      <c r="D317" s="4">
        <f>IF($A317&gt;$D$21,"",SUM(C$31:C317))</f>
        <v>136947.48892416936</v>
      </c>
      <c r="E317" s="4">
        <f t="shared" si="46"/>
        <v>1087.9279856535759</v>
      </c>
      <c r="F317" s="4">
        <f>IF($A317&gt;$D$21,"",SUM(E$31:E317))</f>
        <v>194104.68460252479</v>
      </c>
      <c r="G317" s="4">
        <f t="shared" si="47"/>
        <v>16895.315397475315</v>
      </c>
      <c r="H317" s="4">
        <f t="shared" si="48"/>
        <v>183.15157536447344</v>
      </c>
      <c r="I317" s="4"/>
      <c r="J317" s="4">
        <f t="shared" si="49"/>
        <v>100</v>
      </c>
      <c r="K317" s="4">
        <f t="shared" si="50"/>
        <v>359.98400106764825</v>
      </c>
      <c r="L317" s="4">
        <f t="shared" si="51"/>
        <v>67746.71317259068</v>
      </c>
      <c r="M317" s="4">
        <f t="shared" si="52"/>
        <v>0</v>
      </c>
      <c r="N317" s="4">
        <f t="shared" si="53"/>
        <v>0</v>
      </c>
      <c r="O317" s="4">
        <f t="shared" si="54"/>
        <v>0</v>
      </c>
    </row>
    <row r="318" spans="1:15" x14ac:dyDescent="0.2">
      <c r="A318" s="2">
        <v>288</v>
      </c>
      <c r="B318" s="4">
        <f t="shared" si="44"/>
        <v>1153.4918938212334</v>
      </c>
      <c r="C318" s="4">
        <f t="shared" si="45"/>
        <v>61.59750405329541</v>
      </c>
      <c r="D318" s="4">
        <f>IF($A318&gt;$D$21,"",SUM(C$31:C318))</f>
        <v>137009.08642822265</v>
      </c>
      <c r="E318" s="4">
        <f t="shared" si="46"/>
        <v>1091.894389767938</v>
      </c>
      <c r="F318" s="4">
        <f>IF($A318&gt;$D$21,"",SUM(E$31:E318))</f>
        <v>195196.57899229272</v>
      </c>
      <c r="G318" s="4">
        <f t="shared" si="47"/>
        <v>15803.421007707377</v>
      </c>
      <c r="H318" s="4">
        <f t="shared" si="48"/>
        <v>184.18389881632308</v>
      </c>
      <c r="I318" s="4"/>
      <c r="J318" s="4">
        <f t="shared" si="49"/>
        <v>100</v>
      </c>
      <c r="K318" s="4">
        <f t="shared" si="50"/>
        <v>362.44491547336014</v>
      </c>
      <c r="L318" s="4">
        <f t="shared" si="51"/>
        <v>68209.158088064039</v>
      </c>
      <c r="M318" s="4">
        <f t="shared" si="52"/>
        <v>0</v>
      </c>
      <c r="N318" s="4">
        <f t="shared" si="53"/>
        <v>0</v>
      </c>
      <c r="O318" s="4">
        <f t="shared" si="54"/>
        <v>0</v>
      </c>
    </row>
    <row r="319" spans="1:15" x14ac:dyDescent="0.2">
      <c r="A319" s="2">
        <v>289</v>
      </c>
      <c r="B319" s="4">
        <f t="shared" si="44"/>
        <v>1153.4918938212334</v>
      </c>
      <c r="C319" s="4">
        <f t="shared" si="45"/>
        <v>57.616639090599804</v>
      </c>
      <c r="D319" s="4">
        <f>IF($A319&gt;$D$21,"",SUM(C$31:C319))</f>
        <v>137066.70306731324</v>
      </c>
      <c r="E319" s="4">
        <f t="shared" si="46"/>
        <v>1095.8752547306335</v>
      </c>
      <c r="F319" s="4">
        <f>IF($A319&gt;$D$21,"",SUM(E$31:E319))</f>
        <v>196292.45424702336</v>
      </c>
      <c r="G319" s="4">
        <f t="shared" si="47"/>
        <v>14707.545752976743</v>
      </c>
      <c r="H319" s="4">
        <f t="shared" si="48"/>
        <v>185.21998594742428</v>
      </c>
      <c r="I319" s="4"/>
      <c r="J319" s="4">
        <f t="shared" si="49"/>
        <v>100</v>
      </c>
      <c r="K319" s="4">
        <f t="shared" si="50"/>
        <v>364.91899577114259</v>
      </c>
      <c r="L319" s="4">
        <f t="shared" si="51"/>
        <v>68674.077083835189</v>
      </c>
      <c r="M319" s="4">
        <f t="shared" si="52"/>
        <v>0</v>
      </c>
      <c r="N319" s="4">
        <f t="shared" si="53"/>
        <v>0</v>
      </c>
      <c r="O319" s="4">
        <f t="shared" si="54"/>
        <v>0</v>
      </c>
    </row>
    <row r="320" spans="1:15" x14ac:dyDescent="0.2">
      <c r="A320" s="2">
        <v>290</v>
      </c>
      <c r="B320" s="4">
        <f t="shared" si="44"/>
        <v>1153.4918938212334</v>
      </c>
      <c r="C320" s="4">
        <f t="shared" si="45"/>
        <v>53.621260557727702</v>
      </c>
      <c r="D320" s="4">
        <f>IF($A320&gt;$D$21,"",SUM(C$31:C320))</f>
        <v>137120.32432787097</v>
      </c>
      <c r="E320" s="4">
        <f t="shared" si="46"/>
        <v>1099.8706332635056</v>
      </c>
      <c r="F320" s="4">
        <f>IF($A320&gt;$D$21,"",SUM(E$31:E320))</f>
        <v>197392.32488028688</v>
      </c>
      <c r="G320" s="4">
        <f t="shared" si="47"/>
        <v>13607.675119713236</v>
      </c>
      <c r="H320" s="4">
        <f t="shared" si="48"/>
        <v>186.25985047952423</v>
      </c>
      <c r="I320" s="4"/>
      <c r="J320" s="4">
        <f t="shared" si="49"/>
        <v>100</v>
      </c>
      <c r="K320" s="4">
        <f t="shared" si="50"/>
        <v>367.40631239851825</v>
      </c>
      <c r="L320" s="4">
        <f t="shared" si="51"/>
        <v>69141.483396233714</v>
      </c>
      <c r="M320" s="4">
        <f t="shared" si="52"/>
        <v>0</v>
      </c>
      <c r="N320" s="4">
        <f t="shared" si="53"/>
        <v>0</v>
      </c>
      <c r="O320" s="4">
        <f t="shared" si="54"/>
        <v>0</v>
      </c>
    </row>
    <row r="321" spans="1:15" x14ac:dyDescent="0.2">
      <c r="A321" s="2">
        <v>291</v>
      </c>
      <c r="B321" s="4">
        <f t="shared" si="44"/>
        <v>1153.4918938212334</v>
      </c>
      <c r="C321" s="4">
        <f t="shared" si="45"/>
        <v>49.61131554062117</v>
      </c>
      <c r="D321" s="4">
        <f>IF($A321&gt;$D$21,"",SUM(C$31:C321))</f>
        <v>137169.93564341159</v>
      </c>
      <c r="E321" s="4">
        <f t="shared" si="46"/>
        <v>1103.8805782806121</v>
      </c>
      <c r="F321" s="4">
        <f>IF($A321&gt;$D$21,"",SUM(E$31:E321))</f>
        <v>198496.20545856748</v>
      </c>
      <c r="G321" s="4">
        <f t="shared" si="47"/>
        <v>12503.794541432624</v>
      </c>
      <c r="H321" s="4">
        <f t="shared" si="48"/>
        <v>187.30350618439749</v>
      </c>
      <c r="I321" s="4"/>
      <c r="J321" s="4">
        <f t="shared" si="49"/>
        <v>100</v>
      </c>
      <c r="K321" s="4">
        <f t="shared" si="50"/>
        <v>369.90693616985033</v>
      </c>
      <c r="L321" s="4">
        <f t="shared" si="51"/>
        <v>69611.390332403564</v>
      </c>
      <c r="M321" s="4">
        <f t="shared" si="52"/>
        <v>0</v>
      </c>
      <c r="N321" s="4">
        <f t="shared" si="53"/>
        <v>0</v>
      </c>
      <c r="O321" s="4">
        <f t="shared" si="54"/>
        <v>0</v>
      </c>
    </row>
    <row r="322" spans="1:15" x14ac:dyDescent="0.2">
      <c r="A322" s="2">
        <v>292</v>
      </c>
      <c r="B322" s="4">
        <f t="shared" si="44"/>
        <v>1153.4918938212334</v>
      </c>
      <c r="C322" s="4">
        <f t="shared" si="45"/>
        <v>45.586750932306437</v>
      </c>
      <c r="D322" s="4">
        <f>IF($A322&gt;$D$21,"",SUM(C$31:C322))</f>
        <v>137215.52239434389</v>
      </c>
      <c r="E322" s="4">
        <f t="shared" si="46"/>
        <v>1107.905142888927</v>
      </c>
      <c r="F322" s="4">
        <f>IF($A322&gt;$D$21,"",SUM(E$31:E322))</f>
        <v>199604.1106014564</v>
      </c>
      <c r="G322" s="4">
        <f t="shared" si="47"/>
        <v>11395.889398543697</v>
      </c>
      <c r="H322" s="4">
        <f t="shared" si="48"/>
        <v>188.35096688402808</v>
      </c>
      <c r="I322" s="4"/>
      <c r="J322" s="4">
        <f t="shared" si="49"/>
        <v>100</v>
      </c>
      <c r="K322" s="4">
        <f t="shared" si="50"/>
        <v>372.42093827835907</v>
      </c>
      <c r="L322" s="4">
        <f t="shared" si="51"/>
        <v>70083.811270681923</v>
      </c>
      <c r="M322" s="4">
        <f t="shared" si="52"/>
        <v>0</v>
      </c>
      <c r="N322" s="4">
        <f t="shared" si="53"/>
        <v>0</v>
      </c>
      <c r="O322" s="4">
        <f t="shared" si="54"/>
        <v>0</v>
      </c>
    </row>
    <row r="323" spans="1:15" x14ac:dyDescent="0.2">
      <c r="A323" s="2">
        <v>293</v>
      </c>
      <c r="B323" s="4">
        <f t="shared" si="44"/>
        <v>1153.4918938212334</v>
      </c>
      <c r="C323" s="4">
        <f t="shared" si="45"/>
        <v>41.547513432190556</v>
      </c>
      <c r="D323" s="4">
        <f>IF($A323&gt;$D$21,"",SUM(C$31:C323))</f>
        <v>137257.06990777608</v>
      </c>
      <c r="E323" s="4">
        <f t="shared" si="46"/>
        <v>1111.9443803890429</v>
      </c>
      <c r="F323" s="4">
        <f>IF($A323&gt;$D$21,"",SUM(E$31:E323))</f>
        <v>200716.05498184543</v>
      </c>
      <c r="G323" s="4">
        <f t="shared" si="47"/>
        <v>10283.945018154654</v>
      </c>
      <c r="H323" s="4">
        <f t="shared" si="48"/>
        <v>189.40224645079286</v>
      </c>
      <c r="I323" s="4"/>
      <c r="J323" s="4">
        <f t="shared" si="49"/>
        <v>100</v>
      </c>
      <c r="K323" s="4">
        <f t="shared" si="50"/>
        <v>374.94839029814824</v>
      </c>
      <c r="L323" s="4">
        <f t="shared" si="51"/>
        <v>70558.759660980068</v>
      </c>
      <c r="M323" s="4">
        <f t="shared" si="52"/>
        <v>0</v>
      </c>
      <c r="N323" s="4">
        <f t="shared" si="53"/>
        <v>0</v>
      </c>
      <c r="O323" s="4">
        <f t="shared" si="54"/>
        <v>0</v>
      </c>
    </row>
    <row r="324" spans="1:15" x14ac:dyDescent="0.2">
      <c r="A324" s="2">
        <v>294</v>
      </c>
      <c r="B324" s="4">
        <f t="shared" si="44"/>
        <v>1153.4918938212334</v>
      </c>
      <c r="C324" s="4">
        <f t="shared" si="45"/>
        <v>37.493549545355506</v>
      </c>
      <c r="D324" s="4">
        <f>IF($A324&gt;$D$21,"",SUM(C$31:C324))</f>
        <v>137294.56345732143</v>
      </c>
      <c r="E324" s="4">
        <f t="shared" si="46"/>
        <v>1115.9983442758778</v>
      </c>
      <c r="F324" s="4">
        <f>IF($A324&gt;$D$21,"",SUM(E$31:E324))</f>
        <v>201832.0533261213</v>
      </c>
      <c r="G324" s="4">
        <f t="shared" si="47"/>
        <v>9167.946673878776</v>
      </c>
      <c r="H324" s="4">
        <f t="shared" si="48"/>
        <v>190.45735880764468</v>
      </c>
      <c r="I324" s="4"/>
      <c r="J324" s="4">
        <f t="shared" si="49"/>
        <v>100</v>
      </c>
      <c r="K324" s="4">
        <f t="shared" si="50"/>
        <v>377.48936418624334</v>
      </c>
      <c r="L324" s="4">
        <f t="shared" si="51"/>
        <v>71036.249025166311</v>
      </c>
      <c r="M324" s="4">
        <f t="shared" si="52"/>
        <v>0</v>
      </c>
      <c r="N324" s="4">
        <f t="shared" si="53"/>
        <v>0</v>
      </c>
      <c r="O324" s="4">
        <f t="shared" si="54"/>
        <v>0</v>
      </c>
    </row>
    <row r="325" spans="1:15" x14ac:dyDescent="0.2">
      <c r="A325" s="2">
        <v>295</v>
      </c>
      <c r="B325" s="4">
        <f t="shared" si="44"/>
        <v>1153.4918938212334</v>
      </c>
      <c r="C325" s="4">
        <f t="shared" si="45"/>
        <v>33.424805581849704</v>
      </c>
      <c r="D325" s="4">
        <f>IF($A325&gt;$D$21,"",SUM(C$31:C325))</f>
        <v>137327.98826290329</v>
      </c>
      <c r="E325" s="4">
        <f t="shared" si="46"/>
        <v>1120.0670882393836</v>
      </c>
      <c r="F325" s="4">
        <f>IF($A325&gt;$D$21,"",SUM(E$31:E325))</f>
        <v>202952.12041436069</v>
      </c>
      <c r="G325" s="4">
        <f t="shared" si="47"/>
        <v>8047.8795856393926</v>
      </c>
      <c r="H325" s="4">
        <f t="shared" si="48"/>
        <v>191.51631792829752</v>
      </c>
      <c r="I325" s="4"/>
      <c r="J325" s="4">
        <f t="shared" si="49"/>
        <v>100</v>
      </c>
      <c r="K325" s="4">
        <f t="shared" si="50"/>
        <v>380.04393228463977</v>
      </c>
      <c r="L325" s="4">
        <f t="shared" si="51"/>
        <v>71516.292957450947</v>
      </c>
      <c r="M325" s="4">
        <f t="shared" si="52"/>
        <v>0</v>
      </c>
      <c r="N325" s="4">
        <f t="shared" si="53"/>
        <v>0</v>
      </c>
      <c r="O325" s="4">
        <f t="shared" si="54"/>
        <v>0</v>
      </c>
    </row>
    <row r="326" spans="1:15" x14ac:dyDescent="0.2">
      <c r="A326" s="2">
        <v>296</v>
      </c>
      <c r="B326" s="4">
        <f t="shared" si="44"/>
        <v>1153.4918938212334</v>
      </c>
      <c r="C326" s="4">
        <f t="shared" si="45"/>
        <v>29.341227655976951</v>
      </c>
      <c r="D326" s="4">
        <f>IF($A326&gt;$D$21,"",SUM(C$31:C326))</f>
        <v>137357.32949055926</v>
      </c>
      <c r="E326" s="4">
        <f t="shared" si="46"/>
        <v>1124.1506661652563</v>
      </c>
      <c r="F326" s="4">
        <f>IF($A326&gt;$D$21,"",SUM(E$31:E326))</f>
        <v>204076.27108052594</v>
      </c>
      <c r="G326" s="4">
        <f t="shared" si="47"/>
        <v>6923.7289194741361</v>
      </c>
      <c r="H326" s="4">
        <f t="shared" si="48"/>
        <v>192.57913783741111</v>
      </c>
      <c r="I326" s="4"/>
      <c r="J326" s="4">
        <f t="shared" si="49"/>
        <v>100</v>
      </c>
      <c r="K326" s="4">
        <f t="shared" si="50"/>
        <v>382.61216732236255</v>
      </c>
      <c r="L326" s="4">
        <f t="shared" si="51"/>
        <v>71998.905124773315</v>
      </c>
      <c r="M326" s="4">
        <f t="shared" si="52"/>
        <v>0</v>
      </c>
      <c r="N326" s="4">
        <f t="shared" si="53"/>
        <v>0</v>
      </c>
      <c r="O326" s="4">
        <f t="shared" si="54"/>
        <v>0</v>
      </c>
    </row>
    <row r="327" spans="1:15" x14ac:dyDescent="0.2">
      <c r="A327" s="2">
        <v>297</v>
      </c>
      <c r="B327" s="4">
        <f t="shared" si="44"/>
        <v>1153.4918938212334</v>
      </c>
      <c r="C327" s="4">
        <f t="shared" si="45"/>
        <v>25.242761685582785</v>
      </c>
      <c r="D327" s="4">
        <f>IF($A327&gt;$D$21,"",SUM(C$31:C327))</f>
        <v>137382.57225224483</v>
      </c>
      <c r="E327" s="4">
        <f t="shared" si="46"/>
        <v>1128.2491321356506</v>
      </c>
      <c r="F327" s="4">
        <f>IF($A327&gt;$D$21,"",SUM(E$31:E327))</f>
        <v>205204.52021266159</v>
      </c>
      <c r="G327" s="4">
        <f t="shared" si="47"/>
        <v>5795.479787338485</v>
      </c>
      <c r="H327" s="4">
        <f t="shared" si="48"/>
        <v>193.64583261077667</v>
      </c>
      <c r="I327" s="4"/>
      <c r="J327" s="4">
        <f t="shared" si="49"/>
        <v>100</v>
      </c>
      <c r="K327" s="4">
        <f t="shared" si="50"/>
        <v>385.19414241753719</v>
      </c>
      <c r="L327" s="4">
        <f t="shared" si="51"/>
        <v>72484.099267190846</v>
      </c>
      <c r="M327" s="4">
        <f t="shared" si="52"/>
        <v>0</v>
      </c>
      <c r="N327" s="4">
        <f t="shared" si="53"/>
        <v>0</v>
      </c>
      <c r="O327" s="4">
        <f t="shared" si="54"/>
        <v>0</v>
      </c>
    </row>
    <row r="328" spans="1:15" x14ac:dyDescent="0.2">
      <c r="A328" s="2">
        <v>298</v>
      </c>
      <c r="B328" s="4">
        <f t="shared" si="44"/>
        <v>1153.4918938212334</v>
      </c>
      <c r="C328" s="4">
        <f t="shared" si="45"/>
        <v>21.129353391338224</v>
      </c>
      <c r="D328" s="4">
        <f>IF($A328&gt;$D$21,"",SUM(C$31:C328))</f>
        <v>137403.70160563616</v>
      </c>
      <c r="E328" s="4">
        <f t="shared" si="46"/>
        <v>1132.362540429895</v>
      </c>
      <c r="F328" s="4">
        <f>IF($A328&gt;$D$21,"",SUM(E$31:E328))</f>
        <v>206336.88275309149</v>
      </c>
      <c r="G328" s="4">
        <f t="shared" si="47"/>
        <v>4663.1172469085905</v>
      </c>
      <c r="H328" s="4">
        <f t="shared" si="48"/>
        <v>194.71641637550348</v>
      </c>
      <c r="I328" s="4"/>
      <c r="J328" s="4">
        <f t="shared" si="49"/>
        <v>100</v>
      </c>
      <c r="K328" s="4">
        <f t="shared" si="50"/>
        <v>387.78993107947099</v>
      </c>
      <c r="L328" s="4">
        <f t="shared" si="51"/>
        <v>72971.889198270321</v>
      </c>
      <c r="M328" s="4">
        <f t="shared" si="52"/>
        <v>0</v>
      </c>
      <c r="N328" s="4">
        <f t="shared" si="53"/>
        <v>0</v>
      </c>
      <c r="O328" s="4">
        <f t="shared" si="54"/>
        <v>0</v>
      </c>
    </row>
    <row r="329" spans="1:15" x14ac:dyDescent="0.2">
      <c r="A329" s="2">
        <v>299</v>
      </c>
      <c r="B329" s="4">
        <f t="shared" si="44"/>
        <v>1153.4918938212334</v>
      </c>
      <c r="C329" s="4">
        <f t="shared" si="45"/>
        <v>17.000948296020901</v>
      </c>
      <c r="D329" s="4">
        <f>IF($A329&gt;$D$21,"",SUM(C$31:C329))</f>
        <v>137420.70255393218</v>
      </c>
      <c r="E329" s="4">
        <f t="shared" si="46"/>
        <v>1136.4909455252125</v>
      </c>
      <c r="F329" s="4">
        <f>IF($A329&gt;$D$21,"",SUM(E$31:E329))</f>
        <v>207473.37369861669</v>
      </c>
      <c r="G329" s="4">
        <f t="shared" si="47"/>
        <v>3526.6263013833777</v>
      </c>
      <c r="H329" s="4">
        <f t="shared" si="48"/>
        <v>195.79090331020578</v>
      </c>
      <c r="I329" s="4"/>
      <c r="J329" s="4">
        <f t="shared" si="49"/>
        <v>100</v>
      </c>
      <c r="K329" s="4">
        <f t="shared" si="50"/>
        <v>390.39960721074618</v>
      </c>
      <c r="L329" s="4">
        <f t="shared" si="51"/>
        <v>73462.288805481061</v>
      </c>
      <c r="M329" s="4">
        <f t="shared" si="52"/>
        <v>0</v>
      </c>
      <c r="N329" s="4">
        <f t="shared" si="53"/>
        <v>0</v>
      </c>
      <c r="O329" s="4">
        <f t="shared" si="54"/>
        <v>0</v>
      </c>
    </row>
    <row r="330" spans="1:15" x14ac:dyDescent="0.2">
      <c r="A330" s="2">
        <v>300</v>
      </c>
      <c r="B330" s="4">
        <f t="shared" si="44"/>
        <v>1153.4918938212334</v>
      </c>
      <c r="C330" s="4">
        <f t="shared" si="45"/>
        <v>12.857491723793563</v>
      </c>
      <c r="D330" s="4">
        <f>IF($A330&gt;$D$21,"",SUM(C$31:C330))</f>
        <v>137433.56004565596</v>
      </c>
      <c r="E330" s="4">
        <f t="shared" si="46"/>
        <v>1140.6344020974398</v>
      </c>
      <c r="F330" s="4">
        <f>IF($A330&gt;$D$21,"",SUM(E$31:E330))</f>
        <v>208614.00810071413</v>
      </c>
      <c r="G330" s="4">
        <f t="shared" si="47"/>
        <v>2385.991899285938</v>
      </c>
      <c r="H330" s="4">
        <f t="shared" si="48"/>
        <v>196.86930764519093</v>
      </c>
      <c r="I330" s="4"/>
      <c r="J330" s="4">
        <f t="shared" si="49"/>
        <v>100</v>
      </c>
      <c r="K330" s="4">
        <f t="shared" si="50"/>
        <v>393.02324510932368</v>
      </c>
      <c r="L330" s="4">
        <f t="shared" si="51"/>
        <v>73955.312050590379</v>
      </c>
      <c r="M330" s="4">
        <f t="shared" si="52"/>
        <v>0</v>
      </c>
      <c r="N330" s="4">
        <f t="shared" si="53"/>
        <v>0</v>
      </c>
      <c r="O330" s="4">
        <f t="shared" si="54"/>
        <v>0</v>
      </c>
    </row>
    <row r="331" spans="1:15" x14ac:dyDescent="0.2">
      <c r="A331" s="2">
        <v>301</v>
      </c>
      <c r="B331" s="4">
        <f t="shared" si="44"/>
        <v>1153.4918938212334</v>
      </c>
      <c r="C331" s="4">
        <f t="shared" si="45"/>
        <v>8.6989287994799813</v>
      </c>
      <c r="D331" s="4">
        <f>IF($A331&gt;$D$21,"",SUM(C$31:C331))</f>
        <v>137442.25897445544</v>
      </c>
      <c r="E331" s="4">
        <f t="shared" si="46"/>
        <v>1144.7929650217534</v>
      </c>
      <c r="F331" s="4">
        <f>IF($A331&gt;$D$21,"",SUM(E$31:E331))</f>
        <v>209758.80106573587</v>
      </c>
      <c r="G331" s="4">
        <f t="shared" si="47"/>
        <v>1241.1989342641846</v>
      </c>
      <c r="H331" s="4">
        <f t="shared" si="48"/>
        <v>197.95164366264737</v>
      </c>
      <c r="I331" s="4"/>
      <c r="J331" s="4">
        <f t="shared" si="49"/>
        <v>100</v>
      </c>
      <c r="K331" s="4">
        <f t="shared" si="50"/>
        <v>395.66091947065848</v>
      </c>
      <c r="L331" s="4">
        <f t="shared" si="51"/>
        <v>74450.972970061033</v>
      </c>
      <c r="M331" s="4">
        <f t="shared" si="52"/>
        <v>0</v>
      </c>
      <c r="N331" s="4">
        <f t="shared" si="53"/>
        <v>0</v>
      </c>
      <c r="O331" s="4">
        <f t="shared" si="54"/>
        <v>0</v>
      </c>
    </row>
    <row r="332" spans="1:15" x14ac:dyDescent="0.2">
      <c r="A332" s="2">
        <v>302</v>
      </c>
      <c r="B332" s="4">
        <f t="shared" si="44"/>
        <v>1153.4918938212334</v>
      </c>
      <c r="C332" s="4">
        <f t="shared" si="45"/>
        <v>4.5252044478381723</v>
      </c>
      <c r="D332" s="4">
        <f>IF($A332&gt;$D$21,"",SUM(C$31:C332))</f>
        <v>137446.78417890327</v>
      </c>
      <c r="E332" s="4">
        <f t="shared" si="46"/>
        <v>1148.9666893733952</v>
      </c>
      <c r="F332" s="4">
        <f>IF($A332&gt;$D$21,"",SUM(E$31:E332))</f>
        <v>210907.76775510926</v>
      </c>
      <c r="G332" s="4">
        <f t="shared" si="47"/>
        <v>92.232244890789389</v>
      </c>
      <c r="H332" s="4">
        <f t="shared" si="48"/>
        <v>199.03792569683407</v>
      </c>
      <c r="I332" s="4"/>
      <c r="J332" s="4">
        <f t="shared" si="49"/>
        <v>100</v>
      </c>
      <c r="K332" s="4">
        <f t="shared" si="50"/>
        <v>398.31270538982653</v>
      </c>
      <c r="L332" s="4">
        <f t="shared" si="51"/>
        <v>74949.285675450854</v>
      </c>
      <c r="M332" s="4">
        <f t="shared" si="52"/>
        <v>0</v>
      </c>
      <c r="N332" s="4">
        <f t="shared" si="53"/>
        <v>0</v>
      </c>
      <c r="O332" s="4">
        <f t="shared" si="54"/>
        <v>0</v>
      </c>
    </row>
    <row r="333" spans="1:15" x14ac:dyDescent="0.2">
      <c r="A333" s="2">
        <v>303</v>
      </c>
      <c r="B333" s="4">
        <f t="shared" si="44"/>
        <v>92.568508283620389</v>
      </c>
      <c r="C333" s="4">
        <f t="shared" si="45"/>
        <v>0.33626339283100293</v>
      </c>
      <c r="D333" s="4">
        <f>IF($A333&gt;$D$21,"",SUM(C$31:C333))</f>
        <v>137447.12044229609</v>
      </c>
      <c r="E333" s="4">
        <f t="shared" si="46"/>
        <v>92.232244890789389</v>
      </c>
      <c r="F333" s="4">
        <f>IF($A333&gt;$D$21,"",SUM(E$31:E333))</f>
        <v>211000.00000000006</v>
      </c>
      <c r="G333" s="4">
        <f t="shared" si="47"/>
        <v>0</v>
      </c>
      <c r="H333" s="4">
        <f t="shared" si="48"/>
        <v>200.12816813427051</v>
      </c>
      <c r="I333" s="4"/>
      <c r="J333" s="4">
        <f t="shared" si="49"/>
        <v>100</v>
      </c>
      <c r="K333" s="4">
        <f t="shared" si="50"/>
        <v>400.97867836366203</v>
      </c>
      <c r="L333" s="4">
        <f t="shared" si="51"/>
        <v>75450.26435381452</v>
      </c>
      <c r="M333" s="4">
        <f t="shared" si="52"/>
        <v>0</v>
      </c>
      <c r="N333" s="4">
        <f t="shared" si="53"/>
        <v>0</v>
      </c>
      <c r="O333" s="4">
        <f t="shared" si="54"/>
        <v>0</v>
      </c>
    </row>
    <row r="334" spans="1:15" x14ac:dyDescent="0.2">
      <c r="A334" s="2">
        <v>304</v>
      </c>
      <c r="B334" s="4" t="str">
        <f t="shared" si="44"/>
        <v/>
      </c>
      <c r="C334" s="4" t="str">
        <f t="shared" si="45"/>
        <v/>
      </c>
      <c r="D334" s="4" t="str">
        <f>IF($A334&gt;$D$21,"",SUM(C$31:C334))</f>
        <v/>
      </c>
      <c r="E334" s="4" t="str">
        <f t="shared" si="46"/>
        <v/>
      </c>
      <c r="F334" s="4" t="str">
        <f>IF($A334&gt;$D$21,"",SUM(E$31:E334))</f>
        <v/>
      </c>
      <c r="G334" s="4" t="str">
        <f t="shared" si="47"/>
        <v/>
      </c>
      <c r="H334" s="4">
        <f t="shared" si="48"/>
        <v>197.35443557082081</v>
      </c>
      <c r="I334" s="4"/>
      <c r="J334" s="4">
        <f t="shared" si="49"/>
        <v>100</v>
      </c>
      <c r="K334" s="4">
        <f t="shared" si="50"/>
        <v>403.65891429290764</v>
      </c>
      <c r="L334" s="4">
        <f t="shared" si="51"/>
        <v>75953.923268107421</v>
      </c>
      <c r="M334" s="4">
        <f t="shared" si="52"/>
        <v>1153.4918938212334</v>
      </c>
      <c r="N334" s="4">
        <f t="shared" si="53"/>
        <v>0</v>
      </c>
      <c r="O334" s="4">
        <f t="shared" si="54"/>
        <v>1153.4918938212334</v>
      </c>
    </row>
    <row r="335" spans="1:15" x14ac:dyDescent="0.2">
      <c r="A335" s="2">
        <v>305</v>
      </c>
      <c r="B335" s="4" t="str">
        <f t="shared" si="44"/>
        <v/>
      </c>
      <c r="C335" s="4" t="str">
        <f t="shared" si="45"/>
        <v/>
      </c>
      <c r="D335" s="4" t="str">
        <f>IF($A335&gt;$D$21,"",SUM(C$31:C335))</f>
        <v/>
      </c>
      <c r="E335" s="4" t="str">
        <f t="shared" si="46"/>
        <v/>
      </c>
      <c r="F335" s="4" t="str">
        <f>IF($A335&gt;$D$21,"",SUM(E$31:E335))</f>
        <v/>
      </c>
      <c r="G335" s="4" t="str">
        <f t="shared" si="47"/>
        <v/>
      </c>
      <c r="H335" s="4">
        <f t="shared" si="48"/>
        <v>194.23310108761618</v>
      </c>
      <c r="I335" s="4"/>
      <c r="J335" s="4">
        <f t="shared" si="49"/>
        <v>100</v>
      </c>
      <c r="K335" s="4">
        <f t="shared" si="50"/>
        <v>406.35348948437468</v>
      </c>
      <c r="L335" s="4">
        <f t="shared" si="51"/>
        <v>76460.276757591797</v>
      </c>
      <c r="M335" s="4">
        <f t="shared" si="52"/>
        <v>1153.4918938212334</v>
      </c>
      <c r="N335" s="4">
        <f t="shared" si="53"/>
        <v>6.1711816319435986</v>
      </c>
      <c r="O335" s="4">
        <f t="shared" si="54"/>
        <v>2313.1549692744102</v>
      </c>
    </row>
    <row r="336" spans="1:15" x14ac:dyDescent="0.2">
      <c r="A336" s="2">
        <v>306</v>
      </c>
      <c r="B336" s="4" t="str">
        <f t="shared" si="44"/>
        <v/>
      </c>
      <c r="C336" s="4" t="str">
        <f t="shared" si="45"/>
        <v/>
      </c>
      <c r="D336" s="4" t="str">
        <f>IF($A336&gt;$D$21,"",SUM(C$31:C336))</f>
        <v/>
      </c>
      <c r="E336" s="4" t="str">
        <f t="shared" si="46"/>
        <v/>
      </c>
      <c r="F336" s="4" t="str">
        <f>IF($A336&gt;$D$21,"",SUM(E$31:E336))</f>
        <v/>
      </c>
      <c r="G336" s="4" t="str">
        <f t="shared" si="47"/>
        <v/>
      </c>
      <c r="H336" s="4">
        <f t="shared" si="48"/>
        <v>191.10038673910819</v>
      </c>
      <c r="I336" s="4"/>
      <c r="J336" s="4">
        <f t="shared" si="49"/>
        <v>100</v>
      </c>
      <c r="K336" s="4">
        <f t="shared" si="50"/>
        <v>409.0624806531161</v>
      </c>
      <c r="L336" s="4">
        <f t="shared" si="51"/>
        <v>76969.339238244909</v>
      </c>
      <c r="M336" s="4">
        <f t="shared" si="52"/>
        <v>1153.4918938212334</v>
      </c>
      <c r="N336" s="4">
        <f t="shared" si="53"/>
        <v>12.375379085618095</v>
      </c>
      <c r="O336" s="4">
        <f t="shared" si="54"/>
        <v>3479.0222421812614</v>
      </c>
    </row>
    <row r="337" spans="1:15" x14ac:dyDescent="0.2">
      <c r="A337" s="2">
        <v>307</v>
      </c>
      <c r="B337" s="4" t="str">
        <f t="shared" si="44"/>
        <v/>
      </c>
      <c r="C337" s="4" t="str">
        <f t="shared" si="45"/>
        <v/>
      </c>
      <c r="D337" s="4" t="str">
        <f>IF($A337&gt;$D$21,"",SUM(C$31:C337))</f>
        <v/>
      </c>
      <c r="E337" s="4" t="str">
        <f t="shared" si="46"/>
        <v/>
      </c>
      <c r="F337" s="4" t="str">
        <f>IF($A337&gt;$D$21,"",SUM(E$31:E337))</f>
        <v/>
      </c>
      <c r="G337" s="4" t="str">
        <f t="shared" si="47"/>
        <v/>
      </c>
      <c r="H337" s="4">
        <f t="shared" si="48"/>
        <v>187.95625103620461</v>
      </c>
      <c r="I337" s="4"/>
      <c r="J337" s="4">
        <f t="shared" si="49"/>
        <v>100</v>
      </c>
      <c r="K337" s="4">
        <f t="shared" si="50"/>
        <v>411.78596492461025</v>
      </c>
      <c r="L337" s="4">
        <f t="shared" si="51"/>
        <v>77481.125203169518</v>
      </c>
      <c r="M337" s="4">
        <f t="shared" si="52"/>
        <v>1153.4918938212334</v>
      </c>
      <c r="N337" s="4">
        <f t="shared" si="53"/>
        <v>18.612768995669747</v>
      </c>
      <c r="O337" s="4">
        <f t="shared" si="54"/>
        <v>4651.1269049981647</v>
      </c>
    </row>
    <row r="338" spans="1:15" x14ac:dyDescent="0.2">
      <c r="A338" s="2">
        <v>308</v>
      </c>
      <c r="B338" s="4" t="str">
        <f t="shared" si="44"/>
        <v/>
      </c>
      <c r="C338" s="4" t="str">
        <f t="shared" si="45"/>
        <v/>
      </c>
      <c r="D338" s="4" t="str">
        <f>IF($A338&gt;$D$21,"",SUM(C$31:C338))</f>
        <v/>
      </c>
      <c r="E338" s="4" t="str">
        <f t="shared" si="46"/>
        <v/>
      </c>
      <c r="F338" s="4" t="str">
        <f>IF($A338&gt;$D$21,"",SUM(E$31:E338))</f>
        <v/>
      </c>
      <c r="G338" s="4" t="str">
        <f t="shared" si="47"/>
        <v/>
      </c>
      <c r="H338" s="4">
        <f t="shared" si="48"/>
        <v>184.80065233855089</v>
      </c>
      <c r="I338" s="4"/>
      <c r="J338" s="4">
        <f t="shared" si="49"/>
        <v>100</v>
      </c>
      <c r="K338" s="4">
        <f t="shared" si="50"/>
        <v>414.52401983695688</v>
      </c>
      <c r="L338" s="4">
        <f t="shared" si="51"/>
        <v>77995.649223006476</v>
      </c>
      <c r="M338" s="4">
        <f t="shared" si="52"/>
        <v>1153.4918938212334</v>
      </c>
      <c r="N338" s="4">
        <f t="shared" si="53"/>
        <v>24.883528941740181</v>
      </c>
      <c r="O338" s="4">
        <f t="shared" si="54"/>
        <v>5829.5023277611381</v>
      </c>
    </row>
    <row r="339" spans="1:15" x14ac:dyDescent="0.2">
      <c r="A339" s="2">
        <v>309</v>
      </c>
      <c r="B339" s="4" t="str">
        <f t="shared" si="44"/>
        <v/>
      </c>
      <c r="C339" s="4" t="str">
        <f t="shared" si="45"/>
        <v/>
      </c>
      <c r="D339" s="4" t="str">
        <f>IF($A339&gt;$D$21,"",SUM(C$31:C339))</f>
        <v/>
      </c>
      <c r="E339" s="4" t="str">
        <f t="shared" si="46"/>
        <v/>
      </c>
      <c r="F339" s="4" t="str">
        <f>IF($A339&gt;$D$21,"",SUM(E$31:E339))</f>
        <v/>
      </c>
      <c r="G339" s="4" t="str">
        <f t="shared" si="47"/>
        <v/>
      </c>
      <c r="H339" s="4">
        <f t="shared" si="48"/>
        <v>181.63354885397857</v>
      </c>
      <c r="I339" s="4"/>
      <c r="J339" s="4">
        <f t="shared" si="49"/>
        <v>100</v>
      </c>
      <c r="K339" s="4">
        <f t="shared" si="50"/>
        <v>417.2767233430846</v>
      </c>
      <c r="L339" s="4">
        <f t="shared" si="51"/>
        <v>78512.925946349555</v>
      </c>
      <c r="M339" s="4">
        <f t="shared" si="52"/>
        <v>1153.4918938212334</v>
      </c>
      <c r="N339" s="4">
        <f t="shared" si="53"/>
        <v>31.187837453522086</v>
      </c>
      <c r="O339" s="4">
        <f t="shared" si="54"/>
        <v>7014.182059035893</v>
      </c>
    </row>
    <row r="340" spans="1:15" x14ac:dyDescent="0.2">
      <c r="A340" s="2">
        <v>310</v>
      </c>
      <c r="B340" s="4" t="str">
        <f t="shared" si="44"/>
        <v/>
      </c>
      <c r="C340" s="4" t="str">
        <f t="shared" si="45"/>
        <v/>
      </c>
      <c r="D340" s="4" t="str">
        <f>IF($A340&gt;$D$21,"",SUM(C$31:C340))</f>
        <v/>
      </c>
      <c r="E340" s="4" t="str">
        <f t="shared" si="46"/>
        <v/>
      </c>
      <c r="F340" s="4" t="str">
        <f>IF($A340&gt;$D$21,"",SUM(E$31:E340))</f>
        <v/>
      </c>
      <c r="G340" s="4" t="str">
        <f t="shared" si="47"/>
        <v/>
      </c>
      <c r="H340" s="4">
        <f t="shared" si="48"/>
        <v>178.45489863795214</v>
      </c>
      <c r="I340" s="4"/>
      <c r="J340" s="4">
        <f t="shared" si="49"/>
        <v>100</v>
      </c>
      <c r="K340" s="4">
        <f t="shared" si="50"/>
        <v>420.04415381297008</v>
      </c>
      <c r="L340" s="4">
        <f t="shared" si="51"/>
        <v>79032.970100162522</v>
      </c>
      <c r="M340" s="4">
        <f t="shared" si="52"/>
        <v>1153.4918938212334</v>
      </c>
      <c r="N340" s="4">
        <f t="shared" si="53"/>
        <v>37.525874015842028</v>
      </c>
      <c r="O340" s="4">
        <f t="shared" si="54"/>
        <v>8205.1998268729676</v>
      </c>
    </row>
    <row r="341" spans="1:15" x14ac:dyDescent="0.2">
      <c r="A341" s="2">
        <v>311</v>
      </c>
      <c r="B341" s="4" t="str">
        <f t="shared" si="44"/>
        <v/>
      </c>
      <c r="C341" s="4" t="str">
        <f t="shared" si="45"/>
        <v/>
      </c>
      <c r="D341" s="4" t="str">
        <f>IF($A341&gt;$D$21,"",SUM(C$31:C341))</f>
        <v/>
      </c>
      <c r="E341" s="4" t="str">
        <f t="shared" si="46"/>
        <v/>
      </c>
      <c r="F341" s="4" t="str">
        <f>IF($A341&gt;$D$21,"",SUM(E$31:E341))</f>
        <v/>
      </c>
      <c r="G341" s="4" t="str">
        <f t="shared" si="47"/>
        <v/>
      </c>
      <c r="H341" s="4">
        <f t="shared" si="48"/>
        <v>175.26465959301305</v>
      </c>
      <c r="I341" s="4"/>
      <c r="J341" s="4">
        <f t="shared" si="49"/>
        <v>100</v>
      </c>
      <c r="K341" s="4">
        <f t="shared" si="50"/>
        <v>422.82639003586945</v>
      </c>
      <c r="L341" s="4">
        <f t="shared" si="51"/>
        <v>79555.796490198394</v>
      </c>
      <c r="M341" s="4">
        <f t="shared" si="52"/>
        <v>1153.4918938212334</v>
      </c>
      <c r="N341" s="4">
        <f t="shared" si="53"/>
        <v>43.897819073770371</v>
      </c>
      <c r="O341" s="4">
        <f t="shared" si="54"/>
        <v>9402.5895397679706</v>
      </c>
    </row>
    <row r="342" spans="1:15" x14ac:dyDescent="0.2">
      <c r="A342" s="2">
        <v>312</v>
      </c>
      <c r="B342" s="4" t="str">
        <f t="shared" si="44"/>
        <v/>
      </c>
      <c r="C342" s="4" t="str">
        <f t="shared" si="45"/>
        <v/>
      </c>
      <c r="D342" s="4" t="str">
        <f>IF($A342&gt;$D$21,"",SUM(C$31:C342))</f>
        <v/>
      </c>
      <c r="E342" s="4" t="str">
        <f t="shared" si="46"/>
        <v/>
      </c>
      <c r="F342" s="4" t="str">
        <f>IF($A342&gt;$D$21,"",SUM(E$31:E342))</f>
        <v/>
      </c>
      <c r="G342" s="4" t="str">
        <f t="shared" si="47"/>
        <v/>
      </c>
      <c r="H342" s="4">
        <f t="shared" si="48"/>
        <v>172.06278946822269</v>
      </c>
      <c r="I342" s="4"/>
      <c r="J342" s="4">
        <f t="shared" si="49"/>
        <v>100</v>
      </c>
      <c r="K342" s="4">
        <f t="shared" si="50"/>
        <v>425.62351122256138</v>
      </c>
      <c r="L342" s="4">
        <f t="shared" si="51"/>
        <v>80081.420001420949</v>
      </c>
      <c r="M342" s="4">
        <f t="shared" si="52"/>
        <v>1153.4918938212334</v>
      </c>
      <c r="N342" s="4">
        <f t="shared" si="53"/>
        <v>50.30385403775864</v>
      </c>
      <c r="O342" s="4">
        <f t="shared" si="54"/>
        <v>10606.385287626963</v>
      </c>
    </row>
    <row r="343" spans="1:15" x14ac:dyDescent="0.2">
      <c r="A343" s="2">
        <v>313</v>
      </c>
      <c r="B343" s="4" t="str">
        <f t="shared" si="44"/>
        <v/>
      </c>
      <c r="C343" s="4" t="str">
        <f t="shared" si="45"/>
        <v/>
      </c>
      <c r="D343" s="4" t="str">
        <f>IF($A343&gt;$D$21,"",SUM(C$31:C343))</f>
        <v/>
      </c>
      <c r="E343" s="4" t="str">
        <f t="shared" si="46"/>
        <v/>
      </c>
      <c r="F343" s="4" t="str">
        <f>IF($A343&gt;$D$21,"",SUM(E$31:E343))</f>
        <v/>
      </c>
      <c r="G343" s="4" t="str">
        <f t="shared" si="47"/>
        <v/>
      </c>
      <c r="H343" s="4">
        <f t="shared" si="48"/>
        <v>168.84924585860233</v>
      </c>
      <c r="I343" s="4"/>
      <c r="J343" s="4">
        <f t="shared" si="49"/>
        <v>100</v>
      </c>
      <c r="K343" s="4">
        <f t="shared" si="50"/>
        <v>428.43559700760204</v>
      </c>
      <c r="L343" s="4">
        <f t="shared" si="51"/>
        <v>80609.855598428549</v>
      </c>
      <c r="M343" s="4">
        <f t="shared" si="52"/>
        <v>1153.4918938212334</v>
      </c>
      <c r="N343" s="4">
        <f t="shared" si="53"/>
        <v>56.74416128880425</v>
      </c>
      <c r="O343" s="4">
        <f t="shared" si="54"/>
        <v>11816.621342737</v>
      </c>
    </row>
    <row r="344" spans="1:15" x14ac:dyDescent="0.2">
      <c r="A344" s="2">
        <v>314</v>
      </c>
      <c r="B344" s="4" t="str">
        <f t="shared" si="44"/>
        <v/>
      </c>
      <c r="C344" s="4" t="str">
        <f t="shared" si="45"/>
        <v/>
      </c>
      <c r="D344" s="4" t="str">
        <f>IF($A344&gt;$D$21,"",SUM(C$31:C344))</f>
        <v/>
      </c>
      <c r="E344" s="4" t="str">
        <f t="shared" si="46"/>
        <v/>
      </c>
      <c r="F344" s="4" t="str">
        <f>IF($A344&gt;$D$21,"",SUM(E$31:E344))</f>
        <v/>
      </c>
      <c r="G344" s="4" t="str">
        <f t="shared" si="47"/>
        <v/>
      </c>
      <c r="H344" s="4">
        <f t="shared" si="48"/>
        <v>165.62398620457188</v>
      </c>
      <c r="I344" s="4"/>
      <c r="J344" s="4">
        <f t="shared" si="49"/>
        <v>100</v>
      </c>
      <c r="K344" s="4">
        <f t="shared" si="50"/>
        <v>431.2627274515927</v>
      </c>
      <c r="L344" s="4">
        <f t="shared" si="51"/>
        <v>81141.118325880147</v>
      </c>
      <c r="M344" s="4">
        <f t="shared" si="52"/>
        <v>1153.4918938212334</v>
      </c>
      <c r="N344" s="4">
        <f t="shared" si="53"/>
        <v>63.218924183642947</v>
      </c>
      <c r="O344" s="4">
        <f t="shared" si="54"/>
        <v>13033.332160741877</v>
      </c>
    </row>
    <row r="345" spans="1:15" x14ac:dyDescent="0.2">
      <c r="A345" s="2">
        <v>315</v>
      </c>
      <c r="B345" s="4" t="str">
        <f t="shared" si="44"/>
        <v/>
      </c>
      <c r="C345" s="4" t="str">
        <f t="shared" si="45"/>
        <v/>
      </c>
      <c r="D345" s="4" t="str">
        <f>IF($A345&gt;$D$21,"",SUM(C$31:C345))</f>
        <v/>
      </c>
      <c r="E345" s="4" t="str">
        <f t="shared" si="46"/>
        <v/>
      </c>
      <c r="F345" s="4" t="str">
        <f>IF($A345&gt;$D$21,"",SUM(E$31:E345))</f>
        <v/>
      </c>
      <c r="G345" s="4" t="str">
        <f t="shared" si="47"/>
        <v/>
      </c>
      <c r="H345" s="4">
        <f t="shared" si="48"/>
        <v>162.38696779138618</v>
      </c>
      <c r="I345" s="4"/>
      <c r="J345" s="4">
        <f t="shared" si="49"/>
        <v>100</v>
      </c>
      <c r="K345" s="4">
        <f t="shared" si="50"/>
        <v>434.10498304345879</v>
      </c>
      <c r="L345" s="4">
        <f t="shared" si="51"/>
        <v>81675.223308923611</v>
      </c>
      <c r="M345" s="4">
        <f t="shared" si="52"/>
        <v>1153.4918938212334</v>
      </c>
      <c r="N345" s="4">
        <f t="shared" si="53"/>
        <v>69.728327059969033</v>
      </c>
      <c r="O345" s="4">
        <f t="shared" si="54"/>
        <v>14256.552381623078</v>
      </c>
    </row>
    <row r="346" spans="1:15" x14ac:dyDescent="0.2">
      <c r="A346" s="2">
        <v>316</v>
      </c>
      <c r="B346" s="4" t="str">
        <f t="shared" si="44"/>
        <v/>
      </c>
      <c r="C346" s="4" t="str">
        <f t="shared" si="45"/>
        <v/>
      </c>
      <c r="D346" s="4" t="str">
        <f>IF($A346&gt;$D$21,"",SUM(C$31:C346))</f>
        <v/>
      </c>
      <c r="E346" s="4" t="str">
        <f t="shared" si="46"/>
        <v/>
      </c>
      <c r="F346" s="4" t="str">
        <f>IF($A346&gt;$D$21,"",SUM(E$31:E346))</f>
        <v/>
      </c>
      <c r="G346" s="4" t="str">
        <f t="shared" si="47"/>
        <v/>
      </c>
      <c r="H346" s="4">
        <f t="shared" si="48"/>
        <v>159.138147748569</v>
      </c>
      <c r="I346" s="4"/>
      <c r="J346" s="4">
        <f t="shared" si="49"/>
        <v>100</v>
      </c>
      <c r="K346" s="4">
        <f t="shared" si="50"/>
        <v>436.96244470274127</v>
      </c>
      <c r="L346" s="4">
        <f t="shared" si="51"/>
        <v>82212.185753626356</v>
      </c>
      <c r="M346" s="4">
        <f t="shared" si="52"/>
        <v>1153.4918938212334</v>
      </c>
      <c r="N346" s="4">
        <f t="shared" si="53"/>
        <v>76.272555241683463</v>
      </c>
      <c r="O346" s="4">
        <f t="shared" si="54"/>
        <v>15486.316830685995</v>
      </c>
    </row>
    <row r="347" spans="1:15" x14ac:dyDescent="0.2">
      <c r="A347" s="2">
        <v>317</v>
      </c>
      <c r="B347" s="4" t="str">
        <f t="shared" si="44"/>
        <v/>
      </c>
      <c r="C347" s="4" t="str">
        <f t="shared" si="45"/>
        <v/>
      </c>
      <c r="D347" s="4" t="str">
        <f>IF($A347&gt;$D$21,"",SUM(C$31:C347))</f>
        <v/>
      </c>
      <c r="E347" s="4" t="str">
        <f t="shared" si="46"/>
        <v/>
      </c>
      <c r="F347" s="4" t="str">
        <f>IF($A347&gt;$D$21,"",SUM(E$31:E347))</f>
        <v/>
      </c>
      <c r="G347" s="4" t="str">
        <f t="shared" si="47"/>
        <v/>
      </c>
      <c r="H347" s="4">
        <f t="shared" si="48"/>
        <v>155.87748304934576</v>
      </c>
      <c r="I347" s="4"/>
      <c r="J347" s="4">
        <f t="shared" si="49"/>
        <v>100</v>
      </c>
      <c r="K347" s="4">
        <f t="shared" si="50"/>
        <v>439.83519378190095</v>
      </c>
      <c r="L347" s="4">
        <f t="shared" si="51"/>
        <v>82752.020947408251</v>
      </c>
      <c r="M347" s="4">
        <f t="shared" si="52"/>
        <v>1153.4918938212334</v>
      </c>
      <c r="N347" s="4">
        <f t="shared" si="53"/>
        <v>82.851795044170075</v>
      </c>
      <c r="O347" s="4">
        <f t="shared" si="54"/>
        <v>16722.660519551398</v>
      </c>
    </row>
    <row r="348" spans="1:15" x14ac:dyDescent="0.2">
      <c r="A348" s="2">
        <v>318</v>
      </c>
      <c r="B348" s="4" t="str">
        <f t="shared" si="44"/>
        <v/>
      </c>
      <c r="C348" s="4" t="str">
        <f t="shared" si="45"/>
        <v/>
      </c>
      <c r="D348" s="4" t="str">
        <f>IF($A348&gt;$D$21,"",SUM(C$31:C348))</f>
        <v/>
      </c>
      <c r="E348" s="4" t="str">
        <f t="shared" si="46"/>
        <v/>
      </c>
      <c r="F348" s="4" t="str">
        <f>IF($A348&gt;$D$21,"",SUM(E$31:E348))</f>
        <v/>
      </c>
      <c r="G348" s="4" t="str">
        <f t="shared" si="47"/>
        <v/>
      </c>
      <c r="H348" s="4">
        <f t="shared" si="48"/>
        <v>152.60493051007325</v>
      </c>
      <c r="I348" s="4"/>
      <c r="J348" s="4">
        <f t="shared" si="49"/>
        <v>100</v>
      </c>
      <c r="K348" s="4">
        <f t="shared" si="50"/>
        <v>442.72331206863413</v>
      </c>
      <c r="L348" s="4">
        <f t="shared" si="51"/>
        <v>83294.74425947688</v>
      </c>
      <c r="M348" s="4">
        <f t="shared" si="52"/>
        <v>1153.4918938212334</v>
      </c>
      <c r="N348" s="4">
        <f t="shared" si="53"/>
        <v>89.466233779599975</v>
      </c>
      <c r="O348" s="4">
        <f t="shared" si="54"/>
        <v>17965.618647152231</v>
      </c>
    </row>
    <row r="349" spans="1:15" x14ac:dyDescent="0.2">
      <c r="A349" s="2">
        <v>319</v>
      </c>
      <c r="B349" s="4" t="str">
        <f t="shared" si="44"/>
        <v/>
      </c>
      <c r="C349" s="4" t="str">
        <f t="shared" si="45"/>
        <v/>
      </c>
      <c r="D349" s="4" t="str">
        <f>IF($A349&gt;$D$21,"",SUM(C$31:C349))</f>
        <v/>
      </c>
      <c r="E349" s="4" t="str">
        <f t="shared" si="46"/>
        <v/>
      </c>
      <c r="F349" s="4" t="str">
        <f>IF($A349&gt;$D$21,"",SUM(E$31:E349))</f>
        <v/>
      </c>
      <c r="G349" s="4" t="str">
        <f t="shared" si="47"/>
        <v/>
      </c>
      <c r="H349" s="4">
        <f t="shared" si="48"/>
        <v>149.32044678966798</v>
      </c>
      <c r="I349" s="4"/>
      <c r="J349" s="4">
        <f t="shared" si="49"/>
        <v>100</v>
      </c>
      <c r="K349" s="4">
        <f t="shared" si="50"/>
        <v>445.62688178820127</v>
      </c>
      <c r="L349" s="4">
        <f t="shared" si="51"/>
        <v>83840.371141265088</v>
      </c>
      <c r="M349" s="4">
        <f t="shared" si="52"/>
        <v>1153.4918938212334</v>
      </c>
      <c r="N349" s="4">
        <f t="shared" si="53"/>
        <v>96.116059762264427</v>
      </c>
      <c r="O349" s="4">
        <f t="shared" si="54"/>
        <v>19215.226600735728</v>
      </c>
    </row>
    <row r="350" spans="1:15" x14ac:dyDescent="0.2">
      <c r="A350" s="2">
        <v>320</v>
      </c>
      <c r="B350" s="4" t="str">
        <f t="shared" si="44"/>
        <v/>
      </c>
      <c r="C350" s="4" t="str">
        <f t="shared" si="45"/>
        <v/>
      </c>
      <c r="D350" s="4" t="str">
        <f>IF($A350&gt;$D$21,"",SUM(C$31:C350))</f>
        <v/>
      </c>
      <c r="E350" s="4" t="str">
        <f t="shared" si="46"/>
        <v/>
      </c>
      <c r="F350" s="4" t="str">
        <f>IF($A350&gt;$D$21,"",SUM(E$31:E350))</f>
        <v/>
      </c>
      <c r="G350" s="4" t="str">
        <f t="shared" si="47"/>
        <v/>
      </c>
      <c r="H350" s="4">
        <f t="shared" si="48"/>
        <v>146.02398838903207</v>
      </c>
      <c r="I350" s="4"/>
      <c r="J350" s="4">
        <f t="shared" si="49"/>
        <v>100</v>
      </c>
      <c r="K350" s="4">
        <f t="shared" si="50"/>
        <v>448.54598560576818</v>
      </c>
      <c r="L350" s="4">
        <f t="shared" si="51"/>
        <v>84388.91712687086</v>
      </c>
      <c r="M350" s="4">
        <f t="shared" si="52"/>
        <v>1153.4918938212334</v>
      </c>
      <c r="N350" s="4">
        <f t="shared" si="53"/>
        <v>102.80146231393614</v>
      </c>
      <c r="O350" s="4">
        <f t="shared" si="54"/>
        <v>20471.519956870899</v>
      </c>
    </row>
    <row r="351" spans="1:15" x14ac:dyDescent="0.2">
      <c r="A351" s="2">
        <v>321</v>
      </c>
      <c r="B351" s="4" t="str">
        <f t="shared" ref="B351:B390" si="55">IF(A351&lt;$D$21,$D$20,IF(A351&gt;$D$21,"",(1+$D$14/12)*G350))</f>
        <v/>
      </c>
      <c r="C351" s="4" t="str">
        <f t="shared" ref="C351:C390" si="56">IF(A351&gt;$D$21,"",$D$14/12*G350)</f>
        <v/>
      </c>
      <c r="D351" s="4" t="str">
        <f>IF($A351&gt;$D$21,"",SUM(C$31:C351))</f>
        <v/>
      </c>
      <c r="E351" s="4" t="str">
        <f t="shared" ref="E351:E390" si="57">IF($A351&gt;$D$21,"",B351-C351)</f>
        <v/>
      </c>
      <c r="F351" s="4" t="str">
        <f>IF($A351&gt;$D$21,"",SUM(E$31:E351))</f>
        <v/>
      </c>
      <c r="G351" s="4" t="str">
        <f t="shared" ref="G351:G390" si="58">IF(A351&gt;$D$21,"",G350-E351)</f>
        <v/>
      </c>
      <c r="H351" s="4">
        <f t="shared" ref="H351:H390" si="59">IF(A351&gt;12*$D$15,"",-IPMT($D$14/12,A351,$D$15*12,$D$13)-IF(A351&gt;$D$21,0,C351))</f>
        <v>142.71551165047714</v>
      </c>
      <c r="I351" s="4"/>
      <c r="J351" s="4">
        <f t="shared" ref="J351:J390" si="60">IF(A351&gt;$D$15*12,$D$20,$D$16)</f>
        <v>100</v>
      </c>
      <c r="K351" s="4">
        <f t="shared" ref="K351:K390" si="61">$L$14/12*L350</f>
        <v>451.48070662875909</v>
      </c>
      <c r="L351" s="4">
        <f t="shared" ref="L351:L390" si="62">K351+J351+L350</f>
        <v>84940.397833499621</v>
      </c>
      <c r="M351" s="4">
        <f t="shared" ref="M351:M390" si="63">IF(A351&lt;=$D$21,0,$D$20)</f>
        <v>1153.4918938212334</v>
      </c>
      <c r="N351" s="4">
        <f t="shared" ref="N351:N390" si="64">$L$14/12*O350</f>
        <v>109.52263176925931</v>
      </c>
      <c r="O351" s="4">
        <f t="shared" ref="O351:O390" si="65">N351+M351+O350</f>
        <v>21734.534482461393</v>
      </c>
    </row>
    <row r="352" spans="1:15" x14ac:dyDescent="0.2">
      <c r="A352" s="2">
        <v>322</v>
      </c>
      <c r="B352" s="4" t="str">
        <f t="shared" si="55"/>
        <v/>
      </c>
      <c r="C352" s="4" t="str">
        <f t="shared" si="56"/>
        <v/>
      </c>
      <c r="D352" s="4" t="str">
        <f>IF($A352&gt;$D$21,"",SUM(C$31:C352))</f>
        <v/>
      </c>
      <c r="E352" s="4" t="str">
        <f t="shared" si="57"/>
        <v/>
      </c>
      <c r="F352" s="4" t="str">
        <f>IF($A352&gt;$D$21,"",SUM(E$31:E352))</f>
        <v/>
      </c>
      <c r="G352" s="4" t="str">
        <f t="shared" si="58"/>
        <v/>
      </c>
      <c r="H352" s="4">
        <f t="shared" si="59"/>
        <v>139.39497275714626</v>
      </c>
      <c r="I352" s="4"/>
      <c r="J352" s="4">
        <f t="shared" si="60"/>
        <v>100</v>
      </c>
      <c r="K352" s="4">
        <f t="shared" si="61"/>
        <v>454.43112840922294</v>
      </c>
      <c r="L352" s="4">
        <f t="shared" si="62"/>
        <v>85494.828961908846</v>
      </c>
      <c r="M352" s="4">
        <f t="shared" si="63"/>
        <v>1153.4918938212334</v>
      </c>
      <c r="N352" s="4">
        <f t="shared" si="64"/>
        <v>116.27975948116844</v>
      </c>
      <c r="O352" s="4">
        <f t="shared" si="65"/>
        <v>23004.306135763796</v>
      </c>
    </row>
    <row r="353" spans="1:15" x14ac:dyDescent="0.2">
      <c r="A353" s="2">
        <v>323</v>
      </c>
      <c r="B353" s="4" t="str">
        <f t="shared" si="55"/>
        <v/>
      </c>
      <c r="C353" s="4" t="str">
        <f t="shared" si="56"/>
        <v/>
      </c>
      <c r="D353" s="4" t="str">
        <f>IF($A353&gt;$D$21,"",SUM(C$31:C353))</f>
        <v/>
      </c>
      <c r="E353" s="4" t="str">
        <f t="shared" si="57"/>
        <v/>
      </c>
      <c r="F353" s="4" t="str">
        <f>IF($A353&gt;$D$21,"",SUM(E$31:E353))</f>
        <v/>
      </c>
      <c r="G353" s="4" t="str">
        <f t="shared" si="58"/>
        <v/>
      </c>
      <c r="H353" s="4">
        <f t="shared" si="59"/>
        <v>136.06232773243343</v>
      </c>
      <c r="I353" s="4"/>
      <c r="J353" s="4">
        <f t="shared" si="60"/>
        <v>100</v>
      </c>
      <c r="K353" s="4">
        <f t="shared" si="61"/>
        <v>457.39733494621231</v>
      </c>
      <c r="L353" s="4">
        <f t="shared" si="62"/>
        <v>86052.226296855064</v>
      </c>
      <c r="M353" s="4">
        <f t="shared" si="63"/>
        <v>1153.4918938212334</v>
      </c>
      <c r="N353" s="4">
        <f t="shared" si="64"/>
        <v>123.0730378263363</v>
      </c>
      <c r="O353" s="4">
        <f t="shared" si="65"/>
        <v>24280.871067411364</v>
      </c>
    </row>
    <row r="354" spans="1:15" x14ac:dyDescent="0.2">
      <c r="A354" s="2">
        <v>324</v>
      </c>
      <c r="B354" s="4" t="str">
        <f t="shared" si="55"/>
        <v/>
      </c>
      <c r="C354" s="4" t="str">
        <f t="shared" si="56"/>
        <v/>
      </c>
      <c r="D354" s="4" t="str">
        <f>IF($A354&gt;$D$21,"",SUM(C$31:C354))</f>
        <v/>
      </c>
      <c r="E354" s="4" t="str">
        <f t="shared" si="57"/>
        <v/>
      </c>
      <c r="F354" s="4" t="str">
        <f>IF($A354&gt;$D$21,"",SUM(E$31:E354))</f>
        <v/>
      </c>
      <c r="G354" s="4" t="str">
        <f t="shared" si="58"/>
        <v/>
      </c>
      <c r="H354" s="4">
        <f t="shared" si="59"/>
        <v>132.71753243940137</v>
      </c>
      <c r="I354" s="4"/>
      <c r="J354" s="4">
        <f t="shared" si="60"/>
        <v>100</v>
      </c>
      <c r="K354" s="4">
        <f t="shared" si="61"/>
        <v>460.37941068817457</v>
      </c>
      <c r="L354" s="4">
        <f t="shared" si="62"/>
        <v>86612.605707543233</v>
      </c>
      <c r="M354" s="4">
        <f t="shared" si="63"/>
        <v>1153.4918938212334</v>
      </c>
      <c r="N354" s="4">
        <f t="shared" si="64"/>
        <v>129.90266021065079</v>
      </c>
      <c r="O354" s="4">
        <f t="shared" si="65"/>
        <v>25564.26562144325</v>
      </c>
    </row>
    <row r="355" spans="1:15" x14ac:dyDescent="0.2">
      <c r="A355" s="2">
        <v>325</v>
      </c>
      <c r="B355" s="4" t="str">
        <f t="shared" si="55"/>
        <v/>
      </c>
      <c r="C355" s="4" t="str">
        <f t="shared" si="56"/>
        <v/>
      </c>
      <c r="D355" s="4" t="str">
        <f>IF($A355&gt;$D$21,"",SUM(C$31:C355))</f>
        <v/>
      </c>
      <c r="E355" s="4" t="str">
        <f t="shared" si="57"/>
        <v/>
      </c>
      <c r="F355" s="4" t="str">
        <f>IF($A355&gt;$D$21,"",SUM(E$31:E355))</f>
        <v/>
      </c>
      <c r="G355" s="4" t="str">
        <f t="shared" si="58"/>
        <v/>
      </c>
      <c r="H355" s="4">
        <f t="shared" si="59"/>
        <v>129.36054258019678</v>
      </c>
      <c r="I355" s="4"/>
      <c r="J355" s="4">
        <f t="shared" si="60"/>
        <v>100</v>
      </c>
      <c r="K355" s="4">
        <f t="shared" si="61"/>
        <v>463.37744053535624</v>
      </c>
      <c r="L355" s="4">
        <f t="shared" si="62"/>
        <v>87175.983148078594</v>
      </c>
      <c r="M355" s="4">
        <f t="shared" si="63"/>
        <v>1153.4918938212334</v>
      </c>
      <c r="N355" s="4">
        <f t="shared" si="64"/>
        <v>136.76882107472139</v>
      </c>
      <c r="O355" s="4">
        <f t="shared" si="65"/>
        <v>26854.526336339204</v>
      </c>
    </row>
    <row r="356" spans="1:15" x14ac:dyDescent="0.2">
      <c r="A356" s="2">
        <v>326</v>
      </c>
      <c r="B356" s="4" t="str">
        <f t="shared" si="55"/>
        <v/>
      </c>
      <c r="C356" s="4" t="str">
        <f t="shared" si="56"/>
        <v/>
      </c>
      <c r="D356" s="4" t="str">
        <f>IF($A356&gt;$D$21,"",SUM(C$31:C356))</f>
        <v/>
      </c>
      <c r="E356" s="4" t="str">
        <f t="shared" si="57"/>
        <v/>
      </c>
      <c r="F356" s="4" t="str">
        <f>IF($A356&gt;$D$21,"",SUM(E$31:E356))</f>
        <v/>
      </c>
      <c r="G356" s="4" t="str">
        <f t="shared" si="58"/>
        <v/>
      </c>
      <c r="H356" s="4">
        <f t="shared" si="59"/>
        <v>125.99131369546382</v>
      </c>
      <c r="I356" s="4"/>
      <c r="J356" s="4">
        <f t="shared" si="60"/>
        <v>100</v>
      </c>
      <c r="K356" s="4">
        <f t="shared" si="61"/>
        <v>466.39150984222044</v>
      </c>
      <c r="L356" s="4">
        <f t="shared" si="62"/>
        <v>87742.374657920809</v>
      </c>
      <c r="M356" s="4">
        <f t="shared" si="63"/>
        <v>1153.4918938212334</v>
      </c>
      <c r="N356" s="4">
        <f t="shared" si="64"/>
        <v>143.67171589941472</v>
      </c>
      <c r="O356" s="4">
        <f t="shared" si="65"/>
        <v>28151.689946059851</v>
      </c>
    </row>
    <row r="357" spans="1:15" x14ac:dyDescent="0.2">
      <c r="A357" s="2">
        <v>327</v>
      </c>
      <c r="B357" s="4" t="str">
        <f t="shared" si="55"/>
        <v/>
      </c>
      <c r="C357" s="4" t="str">
        <f t="shared" si="56"/>
        <v/>
      </c>
      <c r="D357" s="4" t="str">
        <f>IF($A357&gt;$D$21,"",SUM(C$31:C357))</f>
        <v/>
      </c>
      <c r="E357" s="4" t="str">
        <f t="shared" si="57"/>
        <v/>
      </c>
      <c r="F357" s="4" t="str">
        <f>IF($A357&gt;$D$21,"",SUM(E$31:E357))</f>
        <v/>
      </c>
      <c r="G357" s="4" t="str">
        <f t="shared" si="58"/>
        <v/>
      </c>
      <c r="H357" s="4">
        <f t="shared" si="59"/>
        <v>122.60980116375531</v>
      </c>
      <c r="I357" s="4"/>
      <c r="J357" s="4">
        <f t="shared" si="60"/>
        <v>100</v>
      </c>
      <c r="K357" s="4">
        <f t="shared" si="61"/>
        <v>469.42170441987628</v>
      </c>
      <c r="L357" s="4">
        <f t="shared" si="62"/>
        <v>88311.796362340683</v>
      </c>
      <c r="M357" s="4">
        <f t="shared" si="63"/>
        <v>1153.4918938212334</v>
      </c>
      <c r="N357" s="4">
        <f t="shared" si="64"/>
        <v>150.61154121142019</v>
      </c>
      <c r="O357" s="4">
        <f t="shared" si="65"/>
        <v>29455.793381092502</v>
      </c>
    </row>
    <row r="358" spans="1:15" x14ac:dyDescent="0.2">
      <c r="A358" s="2">
        <v>328</v>
      </c>
      <c r="B358" s="4" t="str">
        <f t="shared" si="55"/>
        <v/>
      </c>
      <c r="C358" s="4" t="str">
        <f t="shared" si="56"/>
        <v/>
      </c>
      <c r="D358" s="4" t="str">
        <f>IF($A358&gt;$D$21,"",SUM(C$31:C358))</f>
        <v/>
      </c>
      <c r="E358" s="4" t="str">
        <f t="shared" si="57"/>
        <v/>
      </c>
      <c r="F358" s="4" t="str">
        <f>IF($A358&gt;$D$21,"",SUM(E$31:E358))</f>
        <v/>
      </c>
      <c r="G358" s="4" t="str">
        <f t="shared" si="58"/>
        <v/>
      </c>
      <c r="H358" s="4">
        <f t="shared" si="59"/>
        <v>119.21596020094158</v>
      </c>
      <c r="I358" s="4"/>
      <c r="J358" s="4">
        <f t="shared" si="60"/>
        <v>100</v>
      </c>
      <c r="K358" s="4">
        <f t="shared" si="61"/>
        <v>472.46811053852264</v>
      </c>
      <c r="L358" s="4">
        <f t="shared" si="62"/>
        <v>88884.264472879207</v>
      </c>
      <c r="M358" s="4">
        <f t="shared" si="63"/>
        <v>1153.4918938212334</v>
      </c>
      <c r="N358" s="4">
        <f t="shared" si="64"/>
        <v>157.58849458884487</v>
      </c>
      <c r="O358" s="4">
        <f t="shared" si="65"/>
        <v>30766.873769502581</v>
      </c>
    </row>
    <row r="359" spans="1:15" x14ac:dyDescent="0.2">
      <c r="A359" s="2">
        <v>329</v>
      </c>
      <c r="B359" s="4" t="str">
        <f t="shared" si="55"/>
        <v/>
      </c>
      <c r="C359" s="4" t="str">
        <f t="shared" si="56"/>
        <v/>
      </c>
      <c r="D359" s="4" t="str">
        <f>IF($A359&gt;$D$21,"",SUM(C$31:C359))</f>
        <v/>
      </c>
      <c r="E359" s="4" t="str">
        <f t="shared" si="57"/>
        <v/>
      </c>
      <c r="F359" s="4" t="str">
        <f>IF($A359&gt;$D$21,"",SUM(E$31:E359))</f>
        <v/>
      </c>
      <c r="G359" s="4" t="str">
        <f t="shared" si="58"/>
        <v/>
      </c>
      <c r="H359" s="4">
        <f t="shared" si="59"/>
        <v>115.80974585961759</v>
      </c>
      <c r="I359" s="4"/>
      <c r="J359" s="4">
        <f t="shared" si="60"/>
        <v>100</v>
      </c>
      <c r="K359" s="4">
        <f t="shared" si="61"/>
        <v>475.53081492990373</v>
      </c>
      <c r="L359" s="4">
        <f t="shared" si="62"/>
        <v>89459.795287809116</v>
      </c>
      <c r="M359" s="4">
        <f t="shared" si="63"/>
        <v>1153.4918938212334</v>
      </c>
      <c r="N359" s="4">
        <f t="shared" si="64"/>
        <v>164.6027746668388</v>
      </c>
      <c r="O359" s="4">
        <f t="shared" si="65"/>
        <v>32084.968437990654</v>
      </c>
    </row>
    <row r="360" spans="1:15" x14ac:dyDescent="0.2">
      <c r="A360" s="2">
        <v>330</v>
      </c>
      <c r="B360" s="4" t="str">
        <f t="shared" si="55"/>
        <v/>
      </c>
      <c r="C360" s="4" t="str">
        <f t="shared" si="56"/>
        <v/>
      </c>
      <c r="D360" s="4" t="str">
        <f>IF($A360&gt;$D$21,"",SUM(C$31:C360))</f>
        <v/>
      </c>
      <c r="E360" s="4" t="str">
        <f t="shared" si="57"/>
        <v/>
      </c>
      <c r="F360" s="4" t="str">
        <f>IF($A360&gt;$D$21,"",SUM(E$31:E360))</f>
        <v/>
      </c>
      <c r="G360" s="4" t="str">
        <f t="shared" si="58"/>
        <v/>
      </c>
      <c r="H360" s="4">
        <f t="shared" si="59"/>
        <v>112.39111302850755</v>
      </c>
      <c r="I360" s="4"/>
      <c r="J360" s="4">
        <f t="shared" si="60"/>
        <v>100</v>
      </c>
      <c r="K360" s="4">
        <f t="shared" si="61"/>
        <v>478.60990478977874</v>
      </c>
      <c r="L360" s="4">
        <f t="shared" si="62"/>
        <v>90038.40519259889</v>
      </c>
      <c r="M360" s="4">
        <f t="shared" si="63"/>
        <v>1153.4918938212334</v>
      </c>
      <c r="N360" s="4">
        <f t="shared" si="64"/>
        <v>171.65458114325</v>
      </c>
      <c r="O360" s="4">
        <f t="shared" si="65"/>
        <v>33410.114912955134</v>
      </c>
    </row>
    <row r="361" spans="1:15" x14ac:dyDescent="0.2">
      <c r="A361" s="2">
        <v>331</v>
      </c>
      <c r="B361" s="4" t="str">
        <f t="shared" si="55"/>
        <v/>
      </c>
      <c r="C361" s="4" t="str">
        <f t="shared" si="56"/>
        <v/>
      </c>
      <c r="D361" s="4" t="str">
        <f>IF($A361&gt;$D$21,"",SUM(C$31:C361))</f>
        <v/>
      </c>
      <c r="E361" s="4" t="str">
        <f t="shared" si="57"/>
        <v/>
      </c>
      <c r="F361" s="4" t="str">
        <f>IF($A361&gt;$D$21,"",SUM(E$31:E361))</f>
        <v/>
      </c>
      <c r="G361" s="4" t="str">
        <f t="shared" si="58"/>
        <v/>
      </c>
      <c r="H361" s="4">
        <f t="shared" si="59"/>
        <v>108.9600164318674</v>
      </c>
      <c r="I361" s="4"/>
      <c r="J361" s="4">
        <f t="shared" si="60"/>
        <v>100</v>
      </c>
      <c r="K361" s="4">
        <f t="shared" si="61"/>
        <v>481.70546778040404</v>
      </c>
      <c r="L361" s="4">
        <f t="shared" si="62"/>
        <v>90620.110660379287</v>
      </c>
      <c r="M361" s="4">
        <f t="shared" si="63"/>
        <v>1153.4918938212334</v>
      </c>
      <c r="N361" s="4">
        <f t="shared" si="64"/>
        <v>178.74411478430997</v>
      </c>
      <c r="O361" s="4">
        <f t="shared" si="65"/>
        <v>34742.350921560675</v>
      </c>
    </row>
    <row r="362" spans="1:15" x14ac:dyDescent="0.2">
      <c r="A362" s="2">
        <v>332</v>
      </c>
      <c r="B362" s="4" t="str">
        <f t="shared" si="55"/>
        <v/>
      </c>
      <c r="C362" s="4" t="str">
        <f t="shared" si="56"/>
        <v/>
      </c>
      <c r="D362" s="4" t="str">
        <f>IF($A362&gt;$D$21,"",SUM(C$31:C362))</f>
        <v/>
      </c>
      <c r="E362" s="4" t="str">
        <f t="shared" si="57"/>
        <v/>
      </c>
      <c r="F362" s="4" t="str">
        <f>IF($A362&gt;$D$21,"",SUM(E$31:E362))</f>
        <v/>
      </c>
      <c r="G362" s="4" t="str">
        <f t="shared" si="58"/>
        <v/>
      </c>
      <c r="H362" s="4">
        <f t="shared" si="59"/>
        <v>105.51641062888532</v>
      </c>
      <c r="I362" s="4"/>
      <c r="J362" s="4">
        <f t="shared" si="60"/>
        <v>100</v>
      </c>
      <c r="K362" s="4">
        <f t="shared" si="61"/>
        <v>484.81759203302914</v>
      </c>
      <c r="L362" s="4">
        <f t="shared" si="62"/>
        <v>91204.928252412312</v>
      </c>
      <c r="M362" s="4">
        <f t="shared" si="63"/>
        <v>1153.4918938212334</v>
      </c>
      <c r="N362" s="4">
        <f t="shared" si="64"/>
        <v>185.87157743034962</v>
      </c>
      <c r="O362" s="4">
        <f t="shared" si="65"/>
        <v>36081.71439281226</v>
      </c>
    </row>
    <row r="363" spans="1:15" x14ac:dyDescent="0.2">
      <c r="A363" s="2">
        <v>333</v>
      </c>
      <c r="B363" s="4" t="str">
        <f t="shared" si="55"/>
        <v/>
      </c>
      <c r="C363" s="4" t="str">
        <f t="shared" si="56"/>
        <v/>
      </c>
      <c r="D363" s="4" t="str">
        <f>IF($A363&gt;$D$21,"",SUM(C$31:C363))</f>
        <v/>
      </c>
      <c r="E363" s="4" t="str">
        <f t="shared" si="57"/>
        <v/>
      </c>
      <c r="F363" s="4" t="str">
        <f>IF($A363&gt;$D$21,"",SUM(E$31:E363))</f>
        <v/>
      </c>
      <c r="G363" s="4" t="str">
        <f t="shared" si="58"/>
        <v/>
      </c>
      <c r="H363" s="4">
        <f t="shared" si="59"/>
        <v>102.06025001307989</v>
      </c>
      <c r="I363" s="4"/>
      <c r="J363" s="4">
        <f t="shared" si="60"/>
        <v>100</v>
      </c>
      <c r="K363" s="4">
        <f t="shared" si="61"/>
        <v>487.94636615040582</v>
      </c>
      <c r="L363" s="4">
        <f t="shared" si="62"/>
        <v>91792.874618562724</v>
      </c>
      <c r="M363" s="4">
        <f t="shared" si="63"/>
        <v>1153.4918938212334</v>
      </c>
      <c r="N363" s="4">
        <f t="shared" si="64"/>
        <v>193.03717200154557</v>
      </c>
      <c r="O363" s="4">
        <f t="shared" si="65"/>
        <v>37428.243458635043</v>
      </c>
    </row>
    <row r="364" spans="1:15" x14ac:dyDescent="0.2">
      <c r="A364" s="2">
        <v>334</v>
      </c>
      <c r="B364" s="4" t="str">
        <f t="shared" si="55"/>
        <v/>
      </c>
      <c r="C364" s="4" t="str">
        <f t="shared" si="56"/>
        <v/>
      </c>
      <c r="D364" s="4" t="str">
        <f>IF($A364&gt;$D$21,"",SUM(C$31:C364))</f>
        <v/>
      </c>
      <c r="E364" s="4" t="str">
        <f t="shared" si="57"/>
        <v/>
      </c>
      <c r="F364" s="4" t="str">
        <f>IF($A364&gt;$D$21,"",SUM(E$31:E364))</f>
        <v/>
      </c>
      <c r="G364" s="4" t="str">
        <f t="shared" si="58"/>
        <v/>
      </c>
      <c r="H364" s="4">
        <f t="shared" si="59"/>
        <v>98.591488811695996</v>
      </c>
      <c r="I364" s="4"/>
      <c r="J364" s="4">
        <f t="shared" si="60"/>
        <v>100</v>
      </c>
      <c r="K364" s="4">
        <f t="shared" si="61"/>
        <v>491.09187920931055</v>
      </c>
      <c r="L364" s="4">
        <f t="shared" si="62"/>
        <v>92383.966497772039</v>
      </c>
      <c r="M364" s="4">
        <f t="shared" si="63"/>
        <v>1153.4918938212334</v>
      </c>
      <c r="N364" s="4">
        <f t="shared" si="64"/>
        <v>200.24110250369748</v>
      </c>
      <c r="O364" s="4">
        <f t="shared" si="65"/>
        <v>38781.976454959971</v>
      </c>
    </row>
    <row r="365" spans="1:15" x14ac:dyDescent="0.2">
      <c r="A365" s="2">
        <v>335</v>
      </c>
      <c r="B365" s="4" t="str">
        <f t="shared" si="55"/>
        <v/>
      </c>
      <c r="C365" s="4" t="str">
        <f t="shared" si="56"/>
        <v/>
      </c>
      <c r="D365" s="4" t="str">
        <f>IF($A365&gt;$D$21,"",SUM(C$31:C365))</f>
        <v/>
      </c>
      <c r="E365" s="4" t="str">
        <f t="shared" si="57"/>
        <v/>
      </c>
      <c r="F365" s="4" t="str">
        <f>IF($A365&gt;$D$21,"",SUM(E$31:E365))</f>
        <v/>
      </c>
      <c r="G365" s="4" t="str">
        <f t="shared" si="58"/>
        <v/>
      </c>
      <c r="H365" s="4">
        <f t="shared" si="59"/>
        <v>95.110081085098727</v>
      </c>
      <c r="I365" s="4"/>
      <c r="J365" s="4">
        <f t="shared" si="60"/>
        <v>100</v>
      </c>
      <c r="K365" s="4">
        <f t="shared" si="61"/>
        <v>494.25422076308035</v>
      </c>
      <c r="L365" s="4">
        <f t="shared" si="62"/>
        <v>92978.220718535114</v>
      </c>
      <c r="M365" s="4">
        <f t="shared" si="63"/>
        <v>1153.4918938212334</v>
      </c>
      <c r="N365" s="4">
        <f t="shared" si="64"/>
        <v>207.48357403403583</v>
      </c>
      <c r="O365" s="4">
        <f t="shared" si="65"/>
        <v>40142.951922815242</v>
      </c>
    </row>
    <row r="366" spans="1:15" x14ac:dyDescent="0.2">
      <c r="A366" s="2">
        <v>336</v>
      </c>
      <c r="B366" s="4" t="str">
        <f t="shared" si="55"/>
        <v/>
      </c>
      <c r="C366" s="4" t="str">
        <f t="shared" si="56"/>
        <v/>
      </c>
      <c r="D366" s="4" t="str">
        <f>IF($A366&gt;$D$21,"",SUM(C$31:C366))</f>
        <v/>
      </c>
      <c r="E366" s="4" t="str">
        <f t="shared" si="57"/>
        <v/>
      </c>
      <c r="F366" s="4" t="str">
        <f>IF($A366&gt;$D$21,"",SUM(E$31:E366))</f>
        <v/>
      </c>
      <c r="G366" s="4" t="str">
        <f t="shared" si="58"/>
        <v/>
      </c>
      <c r="H366" s="4">
        <f t="shared" si="59"/>
        <v>91.615980726164892</v>
      </c>
      <c r="I366" s="4"/>
      <c r="J366" s="4">
        <f t="shared" si="60"/>
        <v>100</v>
      </c>
      <c r="K366" s="4">
        <f t="shared" si="61"/>
        <v>497.43348084416283</v>
      </c>
      <c r="L366" s="4">
        <f t="shared" si="62"/>
        <v>93575.654199379278</v>
      </c>
      <c r="M366" s="4">
        <f t="shared" si="63"/>
        <v>1153.4918938212334</v>
      </c>
      <c r="N366" s="4">
        <f t="shared" si="64"/>
        <v>214.76479278706154</v>
      </c>
      <c r="O366" s="4">
        <f t="shared" si="65"/>
        <v>41511.208609423535</v>
      </c>
    </row>
    <row r="367" spans="1:15" x14ac:dyDescent="0.2">
      <c r="A367" s="2">
        <v>337</v>
      </c>
      <c r="B367" s="4" t="str">
        <f t="shared" si="55"/>
        <v/>
      </c>
      <c r="C367" s="4" t="str">
        <f t="shared" si="56"/>
        <v/>
      </c>
      <c r="D367" s="4" t="str">
        <f>IF($A367&gt;$D$21,"",SUM(C$31:C367))</f>
        <v/>
      </c>
      <c r="E367" s="4" t="str">
        <f t="shared" si="57"/>
        <v/>
      </c>
      <c r="F367" s="4" t="str">
        <f>IF($A367&gt;$D$21,"",SUM(E$31:E367))</f>
        <v/>
      </c>
      <c r="G367" s="4" t="str">
        <f t="shared" si="58"/>
        <v/>
      </c>
      <c r="H367" s="4">
        <f t="shared" si="59"/>
        <v>88.109141459672472</v>
      </c>
      <c r="I367" s="4"/>
      <c r="J367" s="4">
        <f t="shared" si="60"/>
        <v>100</v>
      </c>
      <c r="K367" s="4">
        <f t="shared" si="61"/>
        <v>500.62974996667913</v>
      </c>
      <c r="L367" s="4">
        <f t="shared" si="62"/>
        <v>94176.283949345961</v>
      </c>
      <c r="M367" s="4">
        <f t="shared" si="63"/>
        <v>1153.4918938212334</v>
      </c>
      <c r="N367" s="4">
        <f t="shared" si="64"/>
        <v>222.08496606041589</v>
      </c>
      <c r="O367" s="4">
        <f t="shared" si="65"/>
        <v>42886.785469305185</v>
      </c>
    </row>
    <row r="368" spans="1:15" x14ac:dyDescent="0.2">
      <c r="A368" s="2">
        <v>338</v>
      </c>
      <c r="B368" s="4" t="str">
        <f t="shared" si="55"/>
        <v/>
      </c>
      <c r="C368" s="4" t="str">
        <f t="shared" si="56"/>
        <v/>
      </c>
      <c r="D368" s="4" t="str">
        <f>IF($A368&gt;$D$21,"",SUM(C$31:C368))</f>
        <v/>
      </c>
      <c r="E368" s="4" t="str">
        <f t="shared" si="57"/>
        <v/>
      </c>
      <c r="F368" s="4" t="str">
        <f>IF($A368&gt;$D$21,"",SUM(E$31:E368))</f>
        <v/>
      </c>
      <c r="G368" s="4" t="str">
        <f t="shared" si="58"/>
        <v/>
      </c>
      <c r="H368" s="4">
        <f t="shared" si="59"/>
        <v>84.589516841687612</v>
      </c>
      <c r="I368" s="4"/>
      <c r="J368" s="4">
        <f t="shared" si="60"/>
        <v>100</v>
      </c>
      <c r="K368" s="4">
        <f t="shared" si="61"/>
        <v>503.84311912900085</v>
      </c>
      <c r="L368" s="4">
        <f t="shared" si="62"/>
        <v>94780.127068474962</v>
      </c>
      <c r="M368" s="4">
        <f t="shared" si="63"/>
        <v>1153.4918938212334</v>
      </c>
      <c r="N368" s="4">
        <f t="shared" si="64"/>
        <v>229.44430226078273</v>
      </c>
      <c r="O368" s="4">
        <f t="shared" si="65"/>
        <v>44269.721665387202</v>
      </c>
    </row>
    <row r="369" spans="1:15" x14ac:dyDescent="0.2">
      <c r="A369" s="2">
        <v>339</v>
      </c>
      <c r="B369" s="4" t="str">
        <f t="shared" si="55"/>
        <v/>
      </c>
      <c r="C369" s="4" t="str">
        <f t="shared" si="56"/>
        <v/>
      </c>
      <c r="D369" s="4" t="str">
        <f>IF($A369&gt;$D$21,"",SUM(C$31:C369))</f>
        <v/>
      </c>
      <c r="E369" s="4" t="str">
        <f t="shared" si="57"/>
        <v/>
      </c>
      <c r="F369" s="4" t="str">
        <f>IF($A369&gt;$D$21,"",SUM(E$31:E369))</f>
        <v/>
      </c>
      <c r="G369" s="4" t="str">
        <f t="shared" si="58"/>
        <v/>
      </c>
      <c r="H369" s="4">
        <f t="shared" si="59"/>
        <v>81.057060258949676</v>
      </c>
      <c r="I369" s="4"/>
      <c r="J369" s="4">
        <f t="shared" si="60"/>
        <v>100</v>
      </c>
      <c r="K369" s="4">
        <f t="shared" si="61"/>
        <v>507.07367981634104</v>
      </c>
      <c r="L369" s="4">
        <f t="shared" si="62"/>
        <v>95387.200748291303</v>
      </c>
      <c r="M369" s="4">
        <f t="shared" si="63"/>
        <v>1153.4918938212334</v>
      </c>
      <c r="N369" s="4">
        <f t="shared" si="64"/>
        <v>236.84301090982152</v>
      </c>
      <c r="O369" s="4">
        <f t="shared" si="65"/>
        <v>45660.056570118257</v>
      </c>
    </row>
    <row r="370" spans="1:15" x14ac:dyDescent="0.2">
      <c r="A370" s="2">
        <v>340</v>
      </c>
      <c r="B370" s="4" t="str">
        <f t="shared" si="55"/>
        <v/>
      </c>
      <c r="C370" s="4" t="str">
        <f t="shared" si="56"/>
        <v/>
      </c>
      <c r="D370" s="4" t="str">
        <f>IF($A370&gt;$D$21,"",SUM(C$31:C370))</f>
        <v/>
      </c>
      <c r="E370" s="4" t="str">
        <f t="shared" si="57"/>
        <v/>
      </c>
      <c r="F370" s="4" t="str">
        <f>IF($A370&gt;$D$21,"",SUM(E$31:E370))</f>
        <v/>
      </c>
      <c r="G370" s="4" t="str">
        <f t="shared" si="58"/>
        <v/>
      </c>
      <c r="H370" s="4">
        <f t="shared" si="59"/>
        <v>77.511724928253855</v>
      </c>
      <c r="I370" s="4"/>
      <c r="J370" s="4">
        <f t="shared" si="60"/>
        <v>100</v>
      </c>
      <c r="K370" s="4">
        <f t="shared" si="61"/>
        <v>510.32152400335843</v>
      </c>
      <c r="L370" s="4">
        <f t="shared" si="62"/>
        <v>95997.522272294664</v>
      </c>
      <c r="M370" s="4">
        <f t="shared" si="63"/>
        <v>1153.4918938212334</v>
      </c>
      <c r="N370" s="4">
        <f t="shared" si="64"/>
        <v>244.28130265013266</v>
      </c>
      <c r="O370" s="4">
        <f t="shared" si="65"/>
        <v>47057.829766589624</v>
      </c>
    </row>
    <row r="371" spans="1:15" x14ac:dyDescent="0.2">
      <c r="A371" s="2">
        <v>341</v>
      </c>
      <c r="B371" s="4" t="str">
        <f t="shared" si="55"/>
        <v/>
      </c>
      <c r="C371" s="4" t="str">
        <f t="shared" si="56"/>
        <v/>
      </c>
      <c r="D371" s="4" t="str">
        <f>IF($A371&gt;$D$21,"",SUM(C$31:C371))</f>
        <v/>
      </c>
      <c r="E371" s="4" t="str">
        <f t="shared" si="57"/>
        <v/>
      </c>
      <c r="F371" s="4" t="str">
        <f>IF($A371&gt;$D$21,"",SUM(E$31:E371))</f>
        <v/>
      </c>
      <c r="G371" s="4" t="str">
        <f t="shared" si="58"/>
        <v/>
      </c>
      <c r="H371" s="4">
        <f t="shared" si="59"/>
        <v>73.953463895831518</v>
      </c>
      <c r="I371" s="4"/>
      <c r="J371" s="4">
        <f t="shared" si="60"/>
        <v>100</v>
      </c>
      <c r="K371" s="4">
        <f t="shared" si="61"/>
        <v>513.58674415677638</v>
      </c>
      <c r="L371" s="4">
        <f t="shared" si="62"/>
        <v>96611.109016451446</v>
      </c>
      <c r="M371" s="4">
        <f t="shared" si="63"/>
        <v>1153.4918938212334</v>
      </c>
      <c r="N371" s="4">
        <f t="shared" si="64"/>
        <v>251.75938925125448</v>
      </c>
      <c r="O371" s="4">
        <f t="shared" si="65"/>
        <v>48463.081049662112</v>
      </c>
    </row>
    <row r="372" spans="1:15" x14ac:dyDescent="0.2">
      <c r="A372" s="2">
        <v>342</v>
      </c>
      <c r="B372" s="4" t="str">
        <f t="shared" si="55"/>
        <v/>
      </c>
      <c r="C372" s="4" t="str">
        <f t="shared" si="56"/>
        <v/>
      </c>
      <c r="D372" s="4" t="str">
        <f>IF($A372&gt;$D$21,"",SUM(C$31:C372))</f>
        <v/>
      </c>
      <c r="E372" s="4" t="str">
        <f t="shared" si="57"/>
        <v/>
      </c>
      <c r="F372" s="4" t="str">
        <f>IF($A372&gt;$D$21,"",SUM(E$31:E372))</f>
        <v/>
      </c>
      <c r="G372" s="4" t="str">
        <f t="shared" si="58"/>
        <v/>
      </c>
      <c r="H372" s="4">
        <f t="shared" si="59"/>
        <v>70.382230036728501</v>
      </c>
      <c r="I372" s="4"/>
      <c r="J372" s="4">
        <f t="shared" si="60"/>
        <v>100</v>
      </c>
      <c r="K372" s="4">
        <f t="shared" si="61"/>
        <v>516.86943323801518</v>
      </c>
      <c r="L372" s="4">
        <f t="shared" si="62"/>
        <v>97227.978449689457</v>
      </c>
      <c r="M372" s="4">
        <f t="shared" si="63"/>
        <v>1153.4918938212334</v>
      </c>
      <c r="N372" s="4">
        <f t="shared" si="64"/>
        <v>259.27748361569229</v>
      </c>
      <c r="O372" s="4">
        <f t="shared" si="65"/>
        <v>49875.850427099038</v>
      </c>
    </row>
    <row r="373" spans="1:15" x14ac:dyDescent="0.2">
      <c r="A373" s="2">
        <v>343</v>
      </c>
      <c r="B373" s="4" t="str">
        <f t="shared" si="55"/>
        <v/>
      </c>
      <c r="C373" s="4" t="str">
        <f t="shared" si="56"/>
        <v/>
      </c>
      <c r="D373" s="4" t="str">
        <f>IF($A373&gt;$D$21,"",SUM(C$31:C373))</f>
        <v/>
      </c>
      <c r="E373" s="4" t="str">
        <f t="shared" si="57"/>
        <v/>
      </c>
      <c r="F373" s="4" t="str">
        <f>IF($A373&gt;$D$21,"",SUM(E$31:E373))</f>
        <v/>
      </c>
      <c r="G373" s="4" t="str">
        <f t="shared" si="58"/>
        <v/>
      </c>
      <c r="H373" s="4">
        <f t="shared" si="59"/>
        <v>66.797976054180836</v>
      </c>
      <c r="I373" s="4"/>
      <c r="J373" s="4">
        <f t="shared" si="60"/>
        <v>100</v>
      </c>
      <c r="K373" s="4">
        <f t="shared" si="61"/>
        <v>520.16968470583856</v>
      </c>
      <c r="L373" s="4">
        <f t="shared" si="62"/>
        <v>97848.148134395291</v>
      </c>
      <c r="M373" s="4">
        <f t="shared" si="63"/>
        <v>1153.4918938212334</v>
      </c>
      <c r="N373" s="4">
        <f t="shared" si="64"/>
        <v>266.83579978497983</v>
      </c>
      <c r="O373" s="4">
        <f t="shared" si="65"/>
        <v>51296.178120705248</v>
      </c>
    </row>
    <row r="374" spans="1:15" x14ac:dyDescent="0.2">
      <c r="A374" s="2">
        <v>344</v>
      </c>
      <c r="B374" s="4" t="str">
        <f t="shared" si="55"/>
        <v/>
      </c>
      <c r="C374" s="4" t="str">
        <f t="shared" si="56"/>
        <v/>
      </c>
      <c r="D374" s="4" t="str">
        <f>IF($A374&gt;$D$21,"",SUM(C$31:C374))</f>
        <v/>
      </c>
      <c r="E374" s="4" t="str">
        <f t="shared" si="57"/>
        <v/>
      </c>
      <c r="F374" s="4" t="str">
        <f>IF($A374&gt;$D$21,"",SUM(E$31:E374))</f>
        <v/>
      </c>
      <c r="G374" s="4" t="str">
        <f t="shared" si="58"/>
        <v/>
      </c>
      <c r="H374" s="4">
        <f t="shared" si="59"/>
        <v>63.200654478988447</v>
      </c>
      <c r="I374" s="4"/>
      <c r="J374" s="4">
        <f t="shared" si="60"/>
        <v>100</v>
      </c>
      <c r="K374" s="4">
        <f t="shared" si="61"/>
        <v>523.48759251901481</v>
      </c>
      <c r="L374" s="4">
        <f t="shared" si="62"/>
        <v>98471.635726914305</v>
      </c>
      <c r="M374" s="4">
        <f t="shared" si="63"/>
        <v>1153.4918938212334</v>
      </c>
      <c r="N374" s="4">
        <f t="shared" si="64"/>
        <v>274.43455294577308</v>
      </c>
      <c r="O374" s="4">
        <f t="shared" si="65"/>
        <v>52724.104567472255</v>
      </c>
    </row>
    <row r="375" spans="1:15" x14ac:dyDescent="0.2">
      <c r="A375" s="2">
        <v>345</v>
      </c>
      <c r="B375" s="4" t="str">
        <f t="shared" si="55"/>
        <v/>
      </c>
      <c r="C375" s="4" t="str">
        <f t="shared" si="56"/>
        <v/>
      </c>
      <c r="D375" s="4" t="str">
        <f>IF($A375&gt;$D$21,"",SUM(C$31:C375))</f>
        <v/>
      </c>
      <c r="E375" s="4" t="str">
        <f t="shared" si="57"/>
        <v/>
      </c>
      <c r="F375" s="4" t="str">
        <f>IF($A375&gt;$D$21,"",SUM(E$31:E375))</f>
        <v/>
      </c>
      <c r="G375" s="4" t="str">
        <f t="shared" si="58"/>
        <v/>
      </c>
      <c r="H375" s="4">
        <f t="shared" si="59"/>
        <v>59.590217668886517</v>
      </c>
      <c r="I375" s="4"/>
      <c r="J375" s="4">
        <f t="shared" si="60"/>
        <v>100</v>
      </c>
      <c r="K375" s="4">
        <f t="shared" si="61"/>
        <v>526.82325113899151</v>
      </c>
      <c r="L375" s="4">
        <f t="shared" si="62"/>
        <v>99098.458978053299</v>
      </c>
      <c r="M375" s="4">
        <f t="shared" si="63"/>
        <v>1153.4918938212334</v>
      </c>
      <c r="N375" s="4">
        <f t="shared" si="64"/>
        <v>282.07395943597658</v>
      </c>
      <c r="O375" s="4">
        <f t="shared" si="65"/>
        <v>54159.670420729468</v>
      </c>
    </row>
    <row r="376" spans="1:15" x14ac:dyDescent="0.2">
      <c r="A376" s="2">
        <v>346</v>
      </c>
      <c r="B376" s="4" t="str">
        <f t="shared" si="55"/>
        <v/>
      </c>
      <c r="C376" s="4" t="str">
        <f t="shared" si="56"/>
        <v/>
      </c>
      <c r="D376" s="4" t="str">
        <f>IF($A376&gt;$D$21,"",SUM(C$31:C376))</f>
        <v/>
      </c>
      <c r="E376" s="4" t="str">
        <f t="shared" si="57"/>
        <v/>
      </c>
      <c r="F376" s="4" t="str">
        <f>IF($A376&gt;$D$21,"",SUM(E$31:E376))</f>
        <v/>
      </c>
      <c r="G376" s="4" t="str">
        <f t="shared" si="58"/>
        <v/>
      </c>
      <c r="H376" s="4">
        <f t="shared" si="59"/>
        <v>55.966617807914417</v>
      </c>
      <c r="I376" s="4"/>
      <c r="J376" s="4">
        <f t="shared" si="60"/>
        <v>100</v>
      </c>
      <c r="K376" s="4">
        <f t="shared" si="61"/>
        <v>530.17675553258516</v>
      </c>
      <c r="L376" s="4">
        <f t="shared" si="62"/>
        <v>99728.635733585877</v>
      </c>
      <c r="M376" s="4">
        <f t="shared" si="63"/>
        <v>1153.4918938212334</v>
      </c>
      <c r="N376" s="4">
        <f t="shared" si="64"/>
        <v>289.75423675090263</v>
      </c>
      <c r="O376" s="4">
        <f t="shared" si="65"/>
        <v>55602.916551301605</v>
      </c>
    </row>
    <row r="377" spans="1:15" x14ac:dyDescent="0.2">
      <c r="A377" s="2">
        <v>347</v>
      </c>
      <c r="B377" s="4" t="str">
        <f t="shared" si="55"/>
        <v/>
      </c>
      <c r="C377" s="4" t="str">
        <f t="shared" si="56"/>
        <v/>
      </c>
      <c r="D377" s="4" t="str">
        <f>IF($A377&gt;$D$21,"",SUM(C$31:C377))</f>
        <v/>
      </c>
      <c r="E377" s="4" t="str">
        <f t="shared" si="57"/>
        <v/>
      </c>
      <c r="F377" s="4" t="str">
        <f>IF($A377&gt;$D$21,"",SUM(E$31:E377))</f>
        <v/>
      </c>
      <c r="G377" s="4" t="str">
        <f t="shared" si="58"/>
        <v/>
      </c>
      <c r="H377" s="4">
        <f t="shared" si="59"/>
        <v>52.329806905782526</v>
      </c>
      <c r="I377" s="4"/>
      <c r="J377" s="4">
        <f t="shared" si="60"/>
        <v>100</v>
      </c>
      <c r="K377" s="4">
        <f t="shared" si="61"/>
        <v>533.54820117468444</v>
      </c>
      <c r="L377" s="4">
        <f t="shared" si="62"/>
        <v>100362.18393476056</v>
      </c>
      <c r="M377" s="4">
        <f t="shared" si="63"/>
        <v>1153.4918938212334</v>
      </c>
      <c r="N377" s="4">
        <f t="shared" si="64"/>
        <v>297.47560354946359</v>
      </c>
      <c r="O377" s="4">
        <f t="shared" si="65"/>
        <v>57053.884048672306</v>
      </c>
    </row>
    <row r="378" spans="1:15" x14ac:dyDescent="0.2">
      <c r="A378" s="2">
        <v>348</v>
      </c>
      <c r="B378" s="4" t="str">
        <f t="shared" si="55"/>
        <v/>
      </c>
      <c r="C378" s="4" t="str">
        <f t="shared" si="56"/>
        <v/>
      </c>
      <c r="D378" s="4" t="str">
        <f>IF($A378&gt;$D$21,"",SUM(C$31:C378))</f>
        <v/>
      </c>
      <c r="E378" s="4" t="str">
        <f t="shared" si="57"/>
        <v/>
      </c>
      <c r="F378" s="4" t="str">
        <f>IF($A378&gt;$D$21,"",SUM(E$31:E378))</f>
        <v/>
      </c>
      <c r="G378" s="4" t="str">
        <f t="shared" si="58"/>
        <v/>
      </c>
      <c r="H378" s="4">
        <f t="shared" si="59"/>
        <v>48.679736797236608</v>
      </c>
      <c r="I378" s="4"/>
      <c r="J378" s="4">
        <f t="shared" si="60"/>
        <v>100</v>
      </c>
      <c r="K378" s="4">
        <f t="shared" si="61"/>
        <v>536.93768405096898</v>
      </c>
      <c r="L378" s="4">
        <f t="shared" si="62"/>
        <v>100999.12161881152</v>
      </c>
      <c r="M378" s="4">
        <f t="shared" si="63"/>
        <v>1153.4918938212334</v>
      </c>
      <c r="N378" s="4">
        <f t="shared" si="64"/>
        <v>305.23827966039681</v>
      </c>
      <c r="O378" s="4">
        <f t="shared" si="65"/>
        <v>58512.614222153934</v>
      </c>
    </row>
    <row r="379" spans="1:15" x14ac:dyDescent="0.2">
      <c r="A379" s="2">
        <v>349</v>
      </c>
      <c r="B379" s="4" t="str">
        <f t="shared" si="55"/>
        <v/>
      </c>
      <c r="C379" s="4" t="str">
        <f t="shared" si="56"/>
        <v/>
      </c>
      <c r="D379" s="4" t="str">
        <f>IF($A379&gt;$D$21,"",SUM(C$31:C379))</f>
        <v/>
      </c>
      <c r="E379" s="4" t="str">
        <f t="shared" si="57"/>
        <v/>
      </c>
      <c r="F379" s="4" t="str">
        <f>IF($A379&gt;$D$21,"",SUM(E$31:E379))</f>
        <v/>
      </c>
      <c r="G379" s="4" t="str">
        <f t="shared" si="58"/>
        <v/>
      </c>
      <c r="H379" s="4">
        <f t="shared" si="59"/>
        <v>45.016359141419962</v>
      </c>
      <c r="I379" s="4"/>
      <c r="J379" s="4">
        <f t="shared" si="60"/>
        <v>100</v>
      </c>
      <c r="K379" s="4">
        <f t="shared" si="61"/>
        <v>540.34530066064156</v>
      </c>
      <c r="L379" s="4">
        <f t="shared" si="62"/>
        <v>101639.46691947216</v>
      </c>
      <c r="M379" s="4">
        <f t="shared" si="63"/>
        <v>1153.4918938212334</v>
      </c>
      <c r="N379" s="4">
        <f t="shared" si="64"/>
        <v>313.0424860885235</v>
      </c>
      <c r="O379" s="4">
        <f t="shared" si="65"/>
        <v>59979.148602063688</v>
      </c>
    </row>
    <row r="380" spans="1:15" x14ac:dyDescent="0.2">
      <c r="A380" s="2">
        <v>350</v>
      </c>
      <c r="B380" s="4" t="str">
        <f t="shared" si="55"/>
        <v/>
      </c>
      <c r="C380" s="4" t="str">
        <f t="shared" si="56"/>
        <v/>
      </c>
      <c r="D380" s="4" t="str">
        <f>IF($A380&gt;$D$21,"",SUM(C$31:C380))</f>
        <v/>
      </c>
      <c r="E380" s="4" t="str">
        <f t="shared" si="57"/>
        <v/>
      </c>
      <c r="F380" s="4" t="str">
        <f>IF($A380&gt;$D$21,"",SUM(E$31:E380))</f>
        <v/>
      </c>
      <c r="G380" s="4" t="str">
        <f t="shared" si="58"/>
        <v/>
      </c>
      <c r="H380" s="4">
        <f t="shared" si="59"/>
        <v>41.339625421233137</v>
      </c>
      <c r="I380" s="4"/>
      <c r="J380" s="4">
        <f t="shared" si="60"/>
        <v>100</v>
      </c>
      <c r="K380" s="4">
        <f t="shared" si="61"/>
        <v>543.77114801917605</v>
      </c>
      <c r="L380" s="4">
        <f t="shared" si="62"/>
        <v>102283.23806749134</v>
      </c>
      <c r="M380" s="4">
        <f t="shared" si="63"/>
        <v>1153.4918938212334</v>
      </c>
      <c r="N380" s="4">
        <f t="shared" si="64"/>
        <v>320.8884450210407</v>
      </c>
      <c r="O380" s="4">
        <f t="shared" si="65"/>
        <v>61453.528940905962</v>
      </c>
    </row>
    <row r="381" spans="1:15" x14ac:dyDescent="0.2">
      <c r="A381" s="2">
        <v>351</v>
      </c>
      <c r="B381" s="4" t="str">
        <f t="shared" si="55"/>
        <v/>
      </c>
      <c r="C381" s="4" t="str">
        <f t="shared" si="56"/>
        <v/>
      </c>
      <c r="D381" s="4" t="str">
        <f>IF($A381&gt;$D$21,"",SUM(C$31:C381))</f>
        <v/>
      </c>
      <c r="E381" s="4" t="str">
        <f t="shared" si="57"/>
        <v/>
      </c>
      <c r="F381" s="4" t="str">
        <f>IF($A381&gt;$D$21,"",SUM(E$31:E381))</f>
        <v/>
      </c>
      <c r="G381" s="4" t="str">
        <f t="shared" si="58"/>
        <v/>
      </c>
      <c r="H381" s="4">
        <f t="shared" si="59"/>
        <v>37.64948694269146</v>
      </c>
      <c r="I381" s="4"/>
      <c r="J381" s="4">
        <f t="shared" si="60"/>
        <v>100</v>
      </c>
      <c r="K381" s="4">
        <f t="shared" si="61"/>
        <v>547.21532366107863</v>
      </c>
      <c r="L381" s="4">
        <f t="shared" si="62"/>
        <v>102930.45339115242</v>
      </c>
      <c r="M381" s="4">
        <f t="shared" si="63"/>
        <v>1153.4918938212334</v>
      </c>
      <c r="N381" s="4">
        <f t="shared" si="64"/>
        <v>328.77637983384687</v>
      </c>
      <c r="O381" s="4">
        <f t="shared" si="65"/>
        <v>62935.79721456104</v>
      </c>
    </row>
    <row r="382" spans="1:15" x14ac:dyDescent="0.2">
      <c r="A382" s="2">
        <v>352</v>
      </c>
      <c r="B382" s="4" t="str">
        <f t="shared" si="55"/>
        <v/>
      </c>
      <c r="C382" s="4" t="str">
        <f t="shared" si="56"/>
        <v/>
      </c>
      <c r="D382" s="4" t="str">
        <f>IF($A382&gt;$D$21,"",SUM(C$31:C382))</f>
        <v/>
      </c>
      <c r="E382" s="4" t="str">
        <f t="shared" si="57"/>
        <v/>
      </c>
      <c r="F382" s="4" t="str">
        <f>IF($A382&gt;$D$21,"",SUM(E$31:E382))</f>
        <v/>
      </c>
      <c r="G382" s="4" t="str">
        <f t="shared" si="58"/>
        <v/>
      </c>
      <c r="H382" s="4">
        <f t="shared" si="59"/>
        <v>33.945894834280118</v>
      </c>
      <c r="I382" s="4"/>
      <c r="J382" s="4">
        <f t="shared" si="60"/>
        <v>100</v>
      </c>
      <c r="K382" s="4">
        <f t="shared" si="61"/>
        <v>550.6779256426654</v>
      </c>
      <c r="L382" s="4">
        <f t="shared" si="62"/>
        <v>103581.13131679509</v>
      </c>
      <c r="M382" s="4">
        <f t="shared" si="63"/>
        <v>1153.4918938212334</v>
      </c>
      <c r="N382" s="4">
        <f t="shared" si="64"/>
        <v>336.70651509790156</v>
      </c>
      <c r="O382" s="4">
        <f t="shared" si="65"/>
        <v>64425.995623480172</v>
      </c>
    </row>
    <row r="383" spans="1:15" x14ac:dyDescent="0.2">
      <c r="A383" s="2">
        <v>353</v>
      </c>
      <c r="B383" s="4" t="str">
        <f t="shared" si="55"/>
        <v/>
      </c>
      <c r="C383" s="4" t="str">
        <f t="shared" si="56"/>
        <v/>
      </c>
      <c r="D383" s="4" t="str">
        <f>IF($A383&gt;$D$21,"",SUM(C$31:C383))</f>
        <v/>
      </c>
      <c r="E383" s="4" t="str">
        <f t="shared" si="57"/>
        <v/>
      </c>
      <c r="F383" s="4" t="str">
        <f>IF($A383&gt;$D$21,"",SUM(E$31:E383))</f>
        <v/>
      </c>
      <c r="G383" s="4" t="str">
        <f t="shared" si="58"/>
        <v/>
      </c>
      <c r="H383" s="4">
        <f t="shared" si="59"/>
        <v>30.228800046306848</v>
      </c>
      <c r="I383" s="4"/>
      <c r="J383" s="4">
        <f t="shared" si="60"/>
        <v>100</v>
      </c>
      <c r="K383" s="4">
        <f t="shared" si="61"/>
        <v>554.15905254485369</v>
      </c>
      <c r="L383" s="4">
        <f t="shared" si="62"/>
        <v>104235.29036933994</v>
      </c>
      <c r="M383" s="4">
        <f t="shared" si="63"/>
        <v>1153.4918938212334</v>
      </c>
      <c r="N383" s="4">
        <f t="shared" si="64"/>
        <v>344.67907658561893</v>
      </c>
      <c r="O383" s="4">
        <f t="shared" si="65"/>
        <v>65924.166593887028</v>
      </c>
    </row>
    <row r="384" spans="1:15" x14ac:dyDescent="0.2">
      <c r="A384" s="2">
        <v>354</v>
      </c>
      <c r="B384" s="4" t="str">
        <f t="shared" si="55"/>
        <v/>
      </c>
      <c r="C384" s="4" t="str">
        <f t="shared" si="56"/>
        <v/>
      </c>
      <c r="D384" s="4" t="str">
        <f>IF($A384&gt;$D$21,"",SUM(C$31:C384))</f>
        <v/>
      </c>
      <c r="E384" s="4" t="str">
        <f t="shared" si="57"/>
        <v/>
      </c>
      <c r="F384" s="4" t="str">
        <f>IF($A384&gt;$D$21,"",SUM(E$31:E384))</f>
        <v/>
      </c>
      <c r="G384" s="4" t="str">
        <f t="shared" si="58"/>
        <v/>
      </c>
      <c r="H384" s="4">
        <f t="shared" si="59"/>
        <v>26.498153350252426</v>
      </c>
      <c r="I384" s="4"/>
      <c r="J384" s="4">
        <f t="shared" si="60"/>
        <v>100</v>
      </c>
      <c r="K384" s="4">
        <f t="shared" si="61"/>
        <v>557.65880347596863</v>
      </c>
      <c r="L384" s="4">
        <f t="shared" si="62"/>
        <v>104892.9491728159</v>
      </c>
      <c r="M384" s="4">
        <f t="shared" si="63"/>
        <v>1153.4918938212334</v>
      </c>
      <c r="N384" s="4">
        <f t="shared" si="64"/>
        <v>352.69429127729558</v>
      </c>
      <c r="O384" s="4">
        <f t="shared" si="65"/>
        <v>67430.352778985558</v>
      </c>
    </row>
    <row r="385" spans="1:15" x14ac:dyDescent="0.2">
      <c r="A385" s="2">
        <v>355</v>
      </c>
      <c r="B385" s="4" t="str">
        <f t="shared" si="55"/>
        <v/>
      </c>
      <c r="C385" s="4" t="str">
        <f t="shared" si="56"/>
        <v/>
      </c>
      <c r="D385" s="4" t="str">
        <f>IF($A385&gt;$D$21,"",SUM(C$31:C385))</f>
        <v/>
      </c>
      <c r="E385" s="4" t="str">
        <f t="shared" si="57"/>
        <v/>
      </c>
      <c r="F385" s="4" t="str">
        <f>IF($A385&gt;$D$21,"",SUM(E$31:E385))</f>
        <v/>
      </c>
      <c r="G385" s="4" t="str">
        <f t="shared" si="58"/>
        <v/>
      </c>
      <c r="H385" s="4">
        <f t="shared" si="59"/>
        <v>22.753905338118642</v>
      </c>
      <c r="I385" s="4"/>
      <c r="J385" s="4">
        <f t="shared" si="60"/>
        <v>100</v>
      </c>
      <c r="K385" s="4">
        <f t="shared" si="61"/>
        <v>561.17727807456504</v>
      </c>
      <c r="L385" s="4">
        <f t="shared" si="62"/>
        <v>105554.12645089047</v>
      </c>
      <c r="M385" s="4">
        <f t="shared" si="63"/>
        <v>1153.4918938212334</v>
      </c>
      <c r="N385" s="4">
        <f t="shared" si="64"/>
        <v>360.75238736757274</v>
      </c>
      <c r="O385" s="4">
        <f t="shared" si="65"/>
        <v>68944.597060174361</v>
      </c>
    </row>
    <row r="386" spans="1:15" x14ac:dyDescent="0.2">
      <c r="A386" s="2">
        <v>356</v>
      </c>
      <c r="B386" s="4" t="str">
        <f t="shared" si="55"/>
        <v/>
      </c>
      <c r="C386" s="4" t="str">
        <f t="shared" si="56"/>
        <v/>
      </c>
      <c r="D386" s="4" t="str">
        <f>IF($A386&gt;$D$21,"",SUM(C$31:C386))</f>
        <v/>
      </c>
      <c r="E386" s="4" t="str">
        <f t="shared" si="57"/>
        <v/>
      </c>
      <c r="F386" s="4" t="str">
        <f>IF($A386&gt;$D$21,"",SUM(E$31:E386))</f>
        <v/>
      </c>
      <c r="G386" s="4" t="str">
        <f t="shared" si="58"/>
        <v/>
      </c>
      <c r="H386" s="4">
        <f t="shared" si="59"/>
        <v>18.996006421773956</v>
      </c>
      <c r="I386" s="4"/>
      <c r="J386" s="4">
        <f t="shared" si="60"/>
        <v>100</v>
      </c>
      <c r="K386" s="4">
        <f t="shared" si="61"/>
        <v>564.71457651226399</v>
      </c>
      <c r="L386" s="4">
        <f t="shared" si="62"/>
        <v>106218.84102740274</v>
      </c>
      <c r="M386" s="4">
        <f t="shared" si="63"/>
        <v>1153.4918938212334</v>
      </c>
      <c r="N386" s="4">
        <f t="shared" si="64"/>
        <v>368.85359427193282</v>
      </c>
      <c r="O386" s="4">
        <f t="shared" si="65"/>
        <v>70466.942548267529</v>
      </c>
    </row>
    <row r="387" spans="1:15" x14ac:dyDescent="0.2">
      <c r="A387" s="2">
        <v>357</v>
      </c>
      <c r="B387" s="4" t="str">
        <f t="shared" si="55"/>
        <v/>
      </c>
      <c r="C387" s="4" t="str">
        <f t="shared" si="56"/>
        <v/>
      </c>
      <c r="D387" s="4" t="str">
        <f>IF($A387&gt;$D$21,"",SUM(C$31:C387))</f>
        <v/>
      </c>
      <c r="E387" s="4" t="str">
        <f t="shared" si="57"/>
        <v/>
      </c>
      <c r="F387" s="4" t="str">
        <f>IF($A387&gt;$D$21,"",SUM(E$31:E387))</f>
        <v/>
      </c>
      <c r="G387" s="4" t="str">
        <f t="shared" si="58"/>
        <v/>
      </c>
      <c r="H387" s="4">
        <f t="shared" si="59"/>
        <v>15.224406832296756</v>
      </c>
      <c r="I387" s="4"/>
      <c r="J387" s="4">
        <f t="shared" si="60"/>
        <v>100</v>
      </c>
      <c r="K387" s="4">
        <f t="shared" si="61"/>
        <v>568.27079949660458</v>
      </c>
      <c r="L387" s="4">
        <f t="shared" si="62"/>
        <v>106887.11182689935</v>
      </c>
      <c r="M387" s="4">
        <f t="shared" si="63"/>
        <v>1153.4918938212334</v>
      </c>
      <c r="N387" s="4">
        <f t="shared" si="64"/>
        <v>376.99814263323128</v>
      </c>
      <c r="O387" s="4">
        <f t="shared" si="65"/>
        <v>71997.432584721988</v>
      </c>
    </row>
    <row r="388" spans="1:15" x14ac:dyDescent="0.2">
      <c r="A388" s="2">
        <v>358</v>
      </c>
      <c r="B388" s="4" t="str">
        <f t="shared" si="55"/>
        <v/>
      </c>
      <c r="C388" s="4" t="str">
        <f t="shared" si="56"/>
        <v/>
      </c>
      <c r="D388" s="4" t="str">
        <f>IF($A388&gt;$D$21,"",SUM(C$31:C388))</f>
        <v/>
      </c>
      <c r="E388" s="4" t="str">
        <f t="shared" si="57"/>
        <v/>
      </c>
      <c r="F388" s="4" t="str">
        <f>IF($A388&gt;$D$21,"",SUM(E$31:E388))</f>
        <v/>
      </c>
      <c r="G388" s="4" t="str">
        <f t="shared" si="58"/>
        <v/>
      </c>
      <c r="H388" s="4">
        <f t="shared" si="59"/>
        <v>11.439056619316261</v>
      </c>
      <c r="I388" s="4"/>
      <c r="J388" s="4">
        <f t="shared" si="60"/>
        <v>100</v>
      </c>
      <c r="K388" s="4">
        <f t="shared" si="61"/>
        <v>571.84604827391149</v>
      </c>
      <c r="L388" s="4">
        <f t="shared" si="62"/>
        <v>107558.95787517326</v>
      </c>
      <c r="M388" s="4">
        <f t="shared" si="63"/>
        <v>1153.4918938212334</v>
      </c>
      <c r="N388" s="4">
        <f t="shared" si="64"/>
        <v>385.18626432826261</v>
      </c>
      <c r="O388" s="4">
        <f t="shared" si="65"/>
        <v>73536.110742871489</v>
      </c>
    </row>
    <row r="389" spans="1:15" x14ac:dyDescent="0.2">
      <c r="A389" s="2">
        <v>359</v>
      </c>
      <c r="B389" s="4" t="str">
        <f t="shared" si="55"/>
        <v/>
      </c>
      <c r="C389" s="4" t="str">
        <f t="shared" si="56"/>
        <v/>
      </c>
      <c r="D389" s="4" t="str">
        <f>IF($A389&gt;$D$21,"",SUM(C$31:C389))</f>
        <v/>
      </c>
      <c r="E389" s="4" t="str">
        <f t="shared" si="57"/>
        <v/>
      </c>
      <c r="F389" s="4" t="str">
        <f>IF($A389&gt;$D$21,"",SUM(E$31:E389))</f>
        <v/>
      </c>
      <c r="G389" s="4" t="str">
        <f t="shared" si="58"/>
        <v/>
      </c>
      <c r="H389" s="4">
        <f t="shared" si="59"/>
        <v>7.639905650350939</v>
      </c>
      <c r="I389" s="4"/>
      <c r="J389" s="4">
        <f t="shared" si="60"/>
        <v>100</v>
      </c>
      <c r="K389" s="4">
        <f t="shared" si="61"/>
        <v>575.44042463217693</v>
      </c>
      <c r="L389" s="4">
        <f t="shared" si="62"/>
        <v>108234.39829980544</v>
      </c>
      <c r="M389" s="4">
        <f t="shared" si="63"/>
        <v>1153.4918938212334</v>
      </c>
      <c r="N389" s="4">
        <f t="shared" si="64"/>
        <v>393.41819247436246</v>
      </c>
      <c r="O389" s="4">
        <f t="shared" si="65"/>
        <v>75083.020829167086</v>
      </c>
    </row>
    <row r="390" spans="1:15" x14ac:dyDescent="0.2">
      <c r="A390" s="2">
        <v>360</v>
      </c>
      <c r="B390" s="4" t="str">
        <f t="shared" si="55"/>
        <v/>
      </c>
      <c r="C390" s="4" t="str">
        <f t="shared" si="56"/>
        <v/>
      </c>
      <c r="D390" s="4" t="str">
        <f>IF($A390&gt;$D$21,"",SUM(C$31:C390))</f>
        <v/>
      </c>
      <c r="E390" s="4" t="str">
        <f t="shared" si="57"/>
        <v/>
      </c>
      <c r="F390" s="4" t="str">
        <f>IF($A390&gt;$D$21,"",SUM(E$31:E390))</f>
        <v/>
      </c>
      <c r="G390" s="4" t="str">
        <f t="shared" si="58"/>
        <v/>
      </c>
      <c r="H390" s="4">
        <f t="shared" si="59"/>
        <v>3.8269036101445946</v>
      </c>
      <c r="I390" s="4"/>
      <c r="J390" s="4">
        <f t="shared" si="60"/>
        <v>100</v>
      </c>
      <c r="K390" s="4">
        <f t="shared" si="61"/>
        <v>579.05403090395907</v>
      </c>
      <c r="L390" s="4">
        <f t="shared" si="62"/>
        <v>108913.45233070941</v>
      </c>
      <c r="M390" s="4">
        <f t="shared" si="63"/>
        <v>1153.4918938212334</v>
      </c>
      <c r="N390" s="4">
        <f t="shared" si="64"/>
        <v>401.69416143604388</v>
      </c>
      <c r="O390" s="4">
        <f t="shared" si="65"/>
        <v>76638.206884424362</v>
      </c>
    </row>
    <row r="391" spans="1:15" x14ac:dyDescent="0.2">
      <c r="A391" s="1"/>
      <c r="B391" s="1"/>
      <c r="C391" s="1"/>
      <c r="D391" s="1"/>
      <c r="E391" s="1"/>
      <c r="F391" s="1"/>
      <c r="G391" s="1"/>
      <c r="H391" s="1"/>
      <c r="I391" s="1"/>
      <c r="J391" s="1"/>
      <c r="K391" s="1"/>
      <c r="L391" s="1"/>
      <c r="M391" s="1"/>
      <c r="N391" s="1"/>
      <c r="O391" s="1"/>
    </row>
  </sheetData>
  <phoneticPr fontId="2" type="noConversion"/>
  <dataValidations count="1">
    <dataValidation type="whole" allowBlank="1" showInputMessage="1" showErrorMessage="1" errorTitle="Input Error" error="The term of the loan should be a whole number between 1 and 30" sqref="D15" xr:uid="{00000000-0002-0000-0000-000000000000}">
      <formula1>1</formula1>
      <formula2>30</formula2>
    </dataValidation>
  </dataValidations>
  <printOptions horizontalCentered="1"/>
  <pageMargins left="0.5" right="0.5" top="0.5" bottom="0.5" header="0.25" footer="0.25"/>
  <pageSetup scale="86" fitToHeight="0" orientation="landscape" r:id="rId1"/>
  <headerFooter differentFirst="1" scaleWithDoc="0">
    <oddFooter>&amp;L&amp;"Arial,Regular"&amp;8© 2005 Vertex42 LLC&amp;C&amp;"Arial,Regular"&amp;8https://www.vertex42.com/ExcelTemplates/extra-payments.html&amp;R&amp;"Arial,Regular"&amp;8&amp;P of &amp;N</oddFooter>
    <firstFooter>&amp;R&amp;"Arial,Regular"&amp;8&amp;P of &amp;N</firstFooter>
  </headerFooter>
  <ignoredErrors>
    <ignoredError sqref="E31:E390"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3"/>
  <sheetViews>
    <sheetView showGridLines="0" workbookViewId="0">
      <selection activeCell="A2" sqref="A2"/>
    </sheetView>
  </sheetViews>
  <sheetFormatPr defaultColWidth="9.140625" defaultRowHeight="12.75" x14ac:dyDescent="0.2"/>
  <cols>
    <col min="1" max="1" width="5.42578125" customWidth="1"/>
    <col min="2" max="2" width="78.5703125" customWidth="1"/>
    <col min="3" max="3" width="5.28515625" customWidth="1"/>
    <col min="4" max="4" width="10.28515625" customWidth="1"/>
  </cols>
  <sheetData>
    <row r="1" spans="1:3" ht="30" customHeight="1" x14ac:dyDescent="0.2">
      <c r="A1" s="27" t="s">
        <v>0</v>
      </c>
      <c r="B1" s="27"/>
      <c r="C1" s="27"/>
    </row>
    <row r="2" spans="1:3" ht="16.5" x14ac:dyDescent="0.2">
      <c r="A2" s="26"/>
      <c r="B2" s="28"/>
      <c r="C2" s="26"/>
    </row>
    <row r="3" spans="1:3" s="31" customFormat="1" ht="14.25" x14ac:dyDescent="0.2">
      <c r="A3" s="29"/>
      <c r="B3" s="30" t="s">
        <v>35</v>
      </c>
      <c r="C3" s="29"/>
    </row>
    <row r="4" spans="1:3" s="31" customFormat="1" x14ac:dyDescent="0.2">
      <c r="A4" s="29"/>
      <c r="B4" s="32" t="s">
        <v>39</v>
      </c>
      <c r="C4" s="29"/>
    </row>
    <row r="5" spans="1:3" s="31" customFormat="1" ht="15" x14ac:dyDescent="0.2">
      <c r="A5" s="29"/>
      <c r="B5" s="33"/>
      <c r="C5" s="29"/>
    </row>
    <row r="6" spans="1:3" s="31" customFormat="1" ht="15.75" x14ac:dyDescent="0.25">
      <c r="A6" s="29"/>
      <c r="B6" s="34" t="s">
        <v>41</v>
      </c>
      <c r="C6" s="29"/>
    </row>
    <row r="7" spans="1:3" s="31" customFormat="1" ht="15.75" x14ac:dyDescent="0.25">
      <c r="A7" s="35"/>
      <c r="B7" s="36"/>
      <c r="C7" s="37"/>
    </row>
    <row r="8" spans="1:3" s="31" customFormat="1" ht="30" x14ac:dyDescent="0.2">
      <c r="A8" s="38"/>
      <c r="B8" s="36" t="s">
        <v>38</v>
      </c>
      <c r="C8" s="29"/>
    </row>
    <row r="9" spans="1:3" s="31" customFormat="1" ht="15" x14ac:dyDescent="0.2">
      <c r="A9" s="38"/>
      <c r="B9" s="36"/>
      <c r="C9" s="29"/>
    </row>
    <row r="10" spans="1:3" s="31" customFormat="1" ht="30" x14ac:dyDescent="0.2">
      <c r="A10" s="38"/>
      <c r="B10" s="36" t="s">
        <v>36</v>
      </c>
      <c r="C10" s="29"/>
    </row>
    <row r="11" spans="1:3" s="31" customFormat="1" ht="15" x14ac:dyDescent="0.2">
      <c r="A11" s="38"/>
      <c r="B11" s="36"/>
      <c r="C11" s="29"/>
    </row>
    <row r="12" spans="1:3" s="31" customFormat="1" ht="30" x14ac:dyDescent="0.2">
      <c r="A12" s="38"/>
      <c r="B12" s="36" t="s">
        <v>37</v>
      </c>
      <c r="C12" s="29"/>
    </row>
    <row r="13" spans="1:3" s="31" customFormat="1" ht="15" x14ac:dyDescent="0.2">
      <c r="A13" s="38"/>
      <c r="B13" s="36"/>
      <c r="C13" s="29"/>
    </row>
    <row r="14" spans="1:3" s="31" customFormat="1" ht="15.75" x14ac:dyDescent="0.25">
      <c r="A14" s="38"/>
      <c r="B14" s="34" t="s">
        <v>42</v>
      </c>
      <c r="C14" s="29"/>
    </row>
    <row r="15" spans="1:3" s="31" customFormat="1" ht="15" x14ac:dyDescent="0.2">
      <c r="A15" s="38"/>
      <c r="B15" s="71" t="s">
        <v>40</v>
      </c>
      <c r="C15" s="29"/>
    </row>
    <row r="16" spans="1:3" s="31" customFormat="1" ht="15" x14ac:dyDescent="0.2">
      <c r="A16" s="38"/>
      <c r="B16" s="39"/>
      <c r="C16" s="29"/>
    </row>
    <row r="17" spans="1:3" s="31" customFormat="1" ht="15" x14ac:dyDescent="0.2">
      <c r="A17" s="38"/>
      <c r="B17" s="72" t="s">
        <v>43</v>
      </c>
      <c r="C17" s="29"/>
    </row>
    <row r="18" spans="1:3" s="31" customFormat="1" ht="16.5" x14ac:dyDescent="0.2">
      <c r="A18" s="38"/>
      <c r="B18" s="40"/>
      <c r="C18" s="29"/>
    </row>
    <row r="19" spans="1:3" s="31" customFormat="1" ht="16.5" x14ac:dyDescent="0.2">
      <c r="A19" s="38"/>
      <c r="B19" s="40"/>
      <c r="C19" s="29"/>
    </row>
    <row r="20" spans="1:3" s="31" customFormat="1" ht="14.25" x14ac:dyDescent="0.2">
      <c r="A20" s="38"/>
      <c r="B20" s="41"/>
      <c r="C20" s="29"/>
    </row>
    <row r="21" spans="1:3" s="31" customFormat="1" ht="15" x14ac:dyDescent="0.25">
      <c r="A21" s="35"/>
      <c r="B21" s="41"/>
      <c r="C21" s="37"/>
    </row>
    <row r="22" spans="1:3" s="31" customFormat="1" ht="14.25" x14ac:dyDescent="0.2">
      <c r="A22" s="29"/>
      <c r="B22" s="42"/>
      <c r="C22" s="29"/>
    </row>
    <row r="23" spans="1:3" s="31" customFormat="1" ht="14.25" x14ac:dyDescent="0.2">
      <c r="A23" s="29"/>
      <c r="B23" s="42"/>
      <c r="C23" s="29"/>
    </row>
    <row r="24" spans="1:3" s="31" customFormat="1" ht="15.75" x14ac:dyDescent="0.25">
      <c r="A24" s="43"/>
      <c r="B24" s="44"/>
    </row>
    <row r="25" spans="1:3" s="31" customFormat="1" x14ac:dyDescent="0.2"/>
    <row r="26" spans="1:3" s="31" customFormat="1" ht="15" x14ac:dyDescent="0.25">
      <c r="A26" s="45"/>
      <c r="B26" s="46"/>
    </row>
    <row r="27" spans="1:3" s="31" customFormat="1" x14ac:dyDescent="0.2"/>
    <row r="28" spans="1:3" s="31" customFormat="1" ht="15" x14ac:dyDescent="0.25">
      <c r="A28" s="45"/>
      <c r="B28" s="46"/>
    </row>
    <row r="29" spans="1:3" s="31" customFormat="1" x14ac:dyDescent="0.2"/>
    <row r="30" spans="1:3" s="31" customFormat="1" ht="15" x14ac:dyDescent="0.25">
      <c r="A30" s="45"/>
      <c r="B30" s="47"/>
    </row>
    <row r="31" spans="1:3" s="31" customFormat="1" ht="14.25" x14ac:dyDescent="0.2">
      <c r="B31" s="48"/>
    </row>
    <row r="32" spans="1:3" s="31" customFormat="1" x14ac:dyDescent="0.2"/>
    <row r="33" s="31" customFormat="1" x14ac:dyDescent="0.2"/>
  </sheetData>
  <hyperlinks>
    <hyperlink ref="B4" r:id="rId1" xr:uid="{00000000-0004-0000-0200-000000000000}"/>
    <hyperlink ref="B15" r:id="rId2" xr:uid="{00000000-0004-0000-02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ExtraPayments</vt:lpstr>
      <vt:lpstr>©</vt:lpstr>
      <vt:lpstr>ExtraPayments!Print_Area</vt:lpstr>
      <vt:lpstr>ExtraPayments!Print_Titles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Extra Payment Mortgage Calculator</dc:title>
  <dc:creator>Vertex42.com</dc:creator>
  <dc:description>(c) 2005-2018 Vertex42 LLC. All Rights Reserved.</dc:description>
  <cp:lastModifiedBy>Mike Porter</cp:lastModifiedBy>
  <cp:lastPrinted>2019-02-20T21:08:50Z</cp:lastPrinted>
  <dcterms:created xsi:type="dcterms:W3CDTF">2005-04-02T20:59:36Z</dcterms:created>
  <dcterms:modified xsi:type="dcterms:W3CDTF">2019-02-26T13:50:11Z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2005-2018 Vertex42 LLC</vt:lpwstr>
  </property>
  <property fmtid="{D5CDD505-2E9C-101B-9397-08002B2CF9AE}" pid="3" name="Version">
    <vt:lpwstr>1.3.2</vt:lpwstr>
  </property>
  <property fmtid="{D5CDD505-2E9C-101B-9397-08002B2CF9AE}" pid="4" name="Source">
    <vt:lpwstr>https://www.vertex42.com/ExcelTemplates/extra-payments.html</vt:lpwstr>
  </property>
</Properties>
</file>